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tables/table2.xml" ContentType="application/vnd.openxmlformats-officedocument.spreadsheetml.table+xml"/>
  <Override PartName="/xl/comments6.xml" ContentType="application/vnd.openxmlformats-officedocument.spreadsheetml.comments+xml"/>
  <Override PartName="/xl/drawings/drawing15.xml" ContentType="application/vnd.openxmlformats-officedocument.drawing+xml"/>
  <Override PartName="/xl/comments7.xml" ContentType="application/vnd.openxmlformats-officedocument.spreadsheetml.comments+xml"/>
  <Override PartName="/xl/drawings/drawing16.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66925"/>
  <mc:AlternateContent xmlns:mc="http://schemas.openxmlformats.org/markup-compatibility/2006">
    <mc:Choice Requires="x15">
      <x15ac:absPath xmlns:x15ac="http://schemas.microsoft.com/office/spreadsheetml/2010/11/ac" url="C:\Munka\07\"/>
    </mc:Choice>
  </mc:AlternateContent>
  <xr:revisionPtr revIDLastSave="0" documentId="8_{47D85C67-FE9F-4AD8-99AA-B4B9A0C29D6E}" xr6:coauthVersionLast="47" xr6:coauthVersionMax="47" xr10:uidLastSave="{00000000-0000-0000-0000-000000000000}"/>
  <bookViews>
    <workbookView xWindow="-108" yWindow="-108" windowWidth="23256" windowHeight="13176" activeTab="3"/>
  </bookViews>
  <sheets>
    <sheet name="Altalanos" sheetId="1" r:id="rId1"/>
    <sheet name="Birók" sheetId="2" r:id="rId2"/>
    <sheet name="L10 előkészítő" sheetId="3" r:id="rId3"/>
    <sheet name="L10 1. csoport" sheetId="4" r:id="rId4"/>
    <sheet name="L10 2. csoport" sheetId="5" r:id="rId5"/>
    <sheet name="L10 helyosztó" sheetId="6" r:id="rId6"/>
    <sheet name="F10 előkészítő" sheetId="7" r:id="rId7"/>
    <sheet name="F10 1. csoport" sheetId="8" r:id="rId8"/>
    <sheet name="F10 2. csoport" sheetId="9" r:id="rId9"/>
    <sheet name="F10 3. csoport" sheetId="10" r:id="rId10"/>
    <sheet name="F10 helyosztó" sheetId="11" r:id="rId11"/>
    <sheet name="L12 előkészítő" sheetId="12" r:id="rId12"/>
    <sheet name="L12 főtábla" sheetId="13" r:id="rId13"/>
    <sheet name="L12 vigasz" sheetId="14" r:id="rId14"/>
    <sheet name="F12 előkészítő" sheetId="15" r:id="rId15"/>
    <sheet name="F12 főtábla" sheetId="16" r:id="rId16"/>
    <sheet name="F12 vigasz" sheetId="17" r:id="rId17"/>
  </sheets>
  <definedNames>
    <definedName name="_Order1">255</definedName>
    <definedName name="Excel_BuiltIn_Print_Area" localSheetId="8">#REF!</definedName>
    <definedName name="Excel_BuiltIn_Print_Area" localSheetId="10">#REF!</definedName>
    <definedName name="HTML_CodePage">1252</definedName>
    <definedName name="HTML_Description">""""""</definedName>
    <definedName name="HTML_Email">""""""</definedName>
    <definedName name="HTML_Header">""""""</definedName>
    <definedName name="HTML_LastUpdate">"""7/31/2000"""</definedName>
    <definedName name="HTML_LineAfter">"FALSE()"</definedName>
    <definedName name="HTML_LineBefore">"FALSE()"</definedName>
    <definedName name="HTML_Name">"""tbarnes"""</definedName>
    <definedName name="HTML_OBDlg2">"TRUE()"</definedName>
    <definedName name="HTML_OBDlg4">"TRUE()"</definedName>
    <definedName name="HTML_OS">0</definedName>
    <definedName name="HTML_Title">""""""</definedName>
    <definedName name="_xlnm.Print_Area" localSheetId="1">Birók!$A$1:$N$29</definedName>
    <definedName name="_xlnm.Print_Area" localSheetId="7">'F10 1. csoport'!$A$1:$M$41</definedName>
    <definedName name="_xlnm.Print_Area" localSheetId="8">'F10 2. csoport'!$A$1:$A$41</definedName>
    <definedName name="_xlnm.Print_Area" localSheetId="9">'F10 3. csoport'!$A$1:$M$41</definedName>
    <definedName name="_xlnm.Print_Area" localSheetId="6">'F10 előkészítő'!$A$1:$Q$134</definedName>
    <definedName name="_xlnm.Print_Area" localSheetId="10">'F10 helyosztó'!$A$1:$A$47</definedName>
    <definedName name="_xlnm.Print_Area" localSheetId="14">'F12 előkészítő'!$A$1:$Q$134</definedName>
    <definedName name="_xlnm.Print_Area" localSheetId="15">'F12 főtábla'!$A$1:$R$80</definedName>
    <definedName name="_xlnm.Print_Area" localSheetId="16">'F12 vigasz'!$A$1:$R$58</definedName>
    <definedName name="_xlnm.Print_Area" localSheetId="3">'L10 1. csoport'!$A$1:$M$41</definedName>
    <definedName name="_xlnm.Print_Area" localSheetId="2">'L10 előkészítő'!$A$1:$Q$134</definedName>
    <definedName name="_xlnm.Print_Area" localSheetId="11">'L12 előkészítő'!$A$1:$Q$134</definedName>
    <definedName name="_xlnm.Print_Area" localSheetId="12">'L12 főtábla'!$A$1:$R$58</definedName>
    <definedName name="_xlnm.Print_Area" localSheetId="13">'L12 vigasz'!$A$1:$R$63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58" i="17" l="1"/>
  <c r="F54" i="17" s="1"/>
  <c r="F51" i="17"/>
  <c r="I38" i="17"/>
  <c r="G38" i="17"/>
  <c r="D38" i="17"/>
  <c r="C38" i="17"/>
  <c r="B38" i="17"/>
  <c r="I36" i="17"/>
  <c r="D36" i="17"/>
  <c r="C36" i="17"/>
  <c r="B36" i="17"/>
  <c r="I34" i="17"/>
  <c r="D34" i="17"/>
  <c r="C34" i="17"/>
  <c r="B34" i="17"/>
  <c r="I32" i="17"/>
  <c r="G32" i="17"/>
  <c r="D32" i="17"/>
  <c r="C32" i="17"/>
  <c r="B32" i="17"/>
  <c r="I30" i="17"/>
  <c r="G30" i="17"/>
  <c r="D30" i="17"/>
  <c r="C30" i="17"/>
  <c r="B30" i="17"/>
  <c r="I28" i="17"/>
  <c r="D28" i="17"/>
  <c r="C28" i="17"/>
  <c r="B28" i="17"/>
  <c r="I26" i="17"/>
  <c r="D26" i="17"/>
  <c r="C26" i="17"/>
  <c r="B26" i="17"/>
  <c r="I24" i="17"/>
  <c r="G24" i="17"/>
  <c r="D24" i="17"/>
  <c r="C24" i="17"/>
  <c r="B24" i="17"/>
  <c r="I22" i="17"/>
  <c r="D22" i="17"/>
  <c r="C22" i="17"/>
  <c r="B22" i="17"/>
  <c r="I20" i="17"/>
  <c r="G20" i="17"/>
  <c r="D20" i="17"/>
  <c r="C20" i="17"/>
  <c r="B20" i="17"/>
  <c r="I18" i="17"/>
  <c r="D18" i="17"/>
  <c r="C18" i="17"/>
  <c r="B18" i="17"/>
  <c r="U17" i="17"/>
  <c r="I16" i="17"/>
  <c r="G16" i="17"/>
  <c r="D16" i="17"/>
  <c r="C16" i="17"/>
  <c r="B16" i="17"/>
  <c r="I14" i="17"/>
  <c r="D14" i="17"/>
  <c r="C14" i="17"/>
  <c r="B14" i="17"/>
  <c r="I12" i="17"/>
  <c r="D12" i="17"/>
  <c r="C12" i="17"/>
  <c r="B12" i="17"/>
  <c r="I10" i="17"/>
  <c r="D10" i="17"/>
  <c r="C10" i="17"/>
  <c r="B10" i="17"/>
  <c r="U8" i="17"/>
  <c r="I8" i="17"/>
  <c r="G8" i="17"/>
  <c r="D8" i="17"/>
  <c r="C8" i="17"/>
  <c r="B8" i="17"/>
  <c r="Y5" i="17"/>
  <c r="R4" i="17"/>
  <c r="G4" i="17"/>
  <c r="A4" i="17"/>
  <c r="E2" i="17"/>
  <c r="A1" i="17"/>
  <c r="R80" i="16"/>
  <c r="F80" i="16" s="1"/>
  <c r="F77" i="16"/>
  <c r="F73" i="16"/>
  <c r="I70" i="16"/>
  <c r="G70" i="16"/>
  <c r="F70" i="16"/>
  <c r="D70" i="16"/>
  <c r="C70" i="16"/>
  <c r="B70" i="16"/>
  <c r="I68" i="16"/>
  <c r="G68" i="16"/>
  <c r="F68" i="16"/>
  <c r="D68" i="16"/>
  <c r="C68" i="16"/>
  <c r="B68" i="16"/>
  <c r="I66" i="16"/>
  <c r="G66" i="16"/>
  <c r="F66" i="16"/>
  <c r="D66" i="16"/>
  <c r="C66" i="16"/>
  <c r="B66" i="16"/>
  <c r="I64" i="16"/>
  <c r="G64" i="16"/>
  <c r="F64" i="16"/>
  <c r="D64" i="16"/>
  <c r="C64" i="16"/>
  <c r="B64" i="16"/>
  <c r="I62" i="16"/>
  <c r="G62" i="16"/>
  <c r="F62" i="16"/>
  <c r="D62" i="16"/>
  <c r="C62" i="16"/>
  <c r="B62" i="16"/>
  <c r="I60" i="16"/>
  <c r="G60" i="16"/>
  <c r="F60" i="16"/>
  <c r="D60" i="16"/>
  <c r="C60" i="16"/>
  <c r="B60" i="16"/>
  <c r="I58" i="16"/>
  <c r="G58" i="16"/>
  <c r="F58" i="16"/>
  <c r="D58" i="16"/>
  <c r="C58" i="16"/>
  <c r="B58" i="16"/>
  <c r="I56" i="16"/>
  <c r="G56" i="16"/>
  <c r="F56" i="16"/>
  <c r="D56" i="16"/>
  <c r="C56" i="16"/>
  <c r="B56" i="16"/>
  <c r="I54" i="16"/>
  <c r="G54" i="16"/>
  <c r="F54" i="16"/>
  <c r="D54" i="16"/>
  <c r="C54" i="16"/>
  <c r="B54" i="16"/>
  <c r="I52" i="16"/>
  <c r="G52" i="16"/>
  <c r="F52" i="16"/>
  <c r="D52" i="16"/>
  <c r="C52" i="16"/>
  <c r="B52" i="16"/>
  <c r="I50" i="16"/>
  <c r="G50" i="16"/>
  <c r="F50" i="16"/>
  <c r="D50" i="16"/>
  <c r="C50" i="16"/>
  <c r="B50" i="16"/>
  <c r="I48" i="16"/>
  <c r="G48" i="16"/>
  <c r="F48" i="16"/>
  <c r="D48" i="16"/>
  <c r="C48" i="16"/>
  <c r="B48" i="16"/>
  <c r="I46" i="16"/>
  <c r="G46" i="16"/>
  <c r="F46" i="16"/>
  <c r="D46" i="16"/>
  <c r="C46" i="16"/>
  <c r="B46" i="16"/>
  <c r="I44" i="16"/>
  <c r="G44" i="16"/>
  <c r="F44" i="16"/>
  <c r="D44" i="16"/>
  <c r="C44" i="16"/>
  <c r="B44" i="16"/>
  <c r="I42" i="16"/>
  <c r="G42" i="16"/>
  <c r="F42" i="16"/>
  <c r="D42" i="16"/>
  <c r="C42" i="16"/>
  <c r="B42" i="16"/>
  <c r="I40" i="16"/>
  <c r="G40" i="16"/>
  <c r="F40" i="16"/>
  <c r="D40" i="16"/>
  <c r="C40" i="16"/>
  <c r="B40" i="16"/>
  <c r="I38" i="16"/>
  <c r="G38" i="16"/>
  <c r="F38" i="16"/>
  <c r="D38" i="16"/>
  <c r="C38" i="16"/>
  <c r="B38" i="16"/>
  <c r="I36" i="16"/>
  <c r="G36" i="16"/>
  <c r="F36" i="16"/>
  <c r="D36" i="16"/>
  <c r="C36" i="16"/>
  <c r="B36" i="16"/>
  <c r="I34" i="16"/>
  <c r="G34" i="16"/>
  <c r="F34" i="16"/>
  <c r="D34" i="16"/>
  <c r="C34" i="16"/>
  <c r="B34" i="16"/>
  <c r="I32" i="16"/>
  <c r="G32" i="16"/>
  <c r="F32" i="16"/>
  <c r="D32" i="16"/>
  <c r="C32" i="16"/>
  <c r="B32" i="16"/>
  <c r="I30" i="16"/>
  <c r="G30" i="16"/>
  <c r="F30" i="16"/>
  <c r="D30" i="16"/>
  <c r="C30" i="16"/>
  <c r="B30" i="16"/>
  <c r="I28" i="16"/>
  <c r="G28" i="16"/>
  <c r="F28" i="16"/>
  <c r="D28" i="16"/>
  <c r="C28" i="16"/>
  <c r="B28" i="16"/>
  <c r="I26" i="16"/>
  <c r="G26" i="16"/>
  <c r="F26" i="16"/>
  <c r="D26" i="16"/>
  <c r="C26" i="16"/>
  <c r="B26" i="16"/>
  <c r="I24" i="16"/>
  <c r="G24" i="16"/>
  <c r="F24" i="16"/>
  <c r="D24" i="16"/>
  <c r="C24" i="16"/>
  <c r="B24" i="16"/>
  <c r="I22" i="16"/>
  <c r="G22" i="16"/>
  <c r="F22" i="16"/>
  <c r="D22" i="16"/>
  <c r="C22" i="16"/>
  <c r="B22" i="16"/>
  <c r="I20" i="16"/>
  <c r="G20" i="16"/>
  <c r="F20" i="16"/>
  <c r="D20" i="16"/>
  <c r="C20" i="16"/>
  <c r="B20" i="16"/>
  <c r="I18" i="16"/>
  <c r="G18" i="16"/>
  <c r="F18" i="16"/>
  <c r="D18" i="16"/>
  <c r="C18" i="16"/>
  <c r="B18" i="16"/>
  <c r="U17" i="16"/>
  <c r="I16" i="16"/>
  <c r="G16" i="16"/>
  <c r="F16" i="16"/>
  <c r="D16" i="16"/>
  <c r="C16" i="16"/>
  <c r="B16" i="16"/>
  <c r="I14" i="16"/>
  <c r="G14" i="16"/>
  <c r="F14" i="16"/>
  <c r="D14" i="16"/>
  <c r="C14" i="16"/>
  <c r="B14" i="16"/>
  <c r="I12" i="16"/>
  <c r="G12" i="16"/>
  <c r="F12" i="16"/>
  <c r="D12" i="16"/>
  <c r="C12" i="16"/>
  <c r="B12" i="16"/>
  <c r="I10" i="16"/>
  <c r="G10" i="16"/>
  <c r="F10" i="16"/>
  <c r="D10" i="16"/>
  <c r="C10" i="16"/>
  <c r="B10" i="16"/>
  <c r="U8" i="16"/>
  <c r="I8" i="16"/>
  <c r="G8" i="16"/>
  <c r="F8" i="16"/>
  <c r="D8" i="16"/>
  <c r="C8" i="16"/>
  <c r="B8" i="16"/>
  <c r="Y5" i="16"/>
  <c r="R4" i="16"/>
  <c r="G4" i="16"/>
  <c r="A4" i="16"/>
  <c r="E2" i="16"/>
  <c r="A1" i="16"/>
  <c r="H5" i="15"/>
  <c r="D5" i="15"/>
  <c r="C5" i="15"/>
  <c r="A5" i="15"/>
  <c r="C2" i="15"/>
  <c r="A1" i="15"/>
  <c r="R63" i="14"/>
  <c r="F57" i="14" s="1"/>
  <c r="I22" i="14"/>
  <c r="D22" i="14"/>
  <c r="C22" i="14"/>
  <c r="B22" i="14"/>
  <c r="I20" i="14"/>
  <c r="D20" i="14"/>
  <c r="C20" i="14"/>
  <c r="B20" i="14"/>
  <c r="I18" i="14"/>
  <c r="D18" i="14"/>
  <c r="C18" i="14"/>
  <c r="B18" i="14"/>
  <c r="U17" i="14"/>
  <c r="I16" i="14"/>
  <c r="D16" i="14"/>
  <c r="C16" i="14"/>
  <c r="B16" i="14"/>
  <c r="I14" i="14"/>
  <c r="D14" i="14"/>
  <c r="C14" i="14"/>
  <c r="B14" i="14"/>
  <c r="I12" i="14"/>
  <c r="D12" i="14"/>
  <c r="C12" i="14"/>
  <c r="B12" i="14"/>
  <c r="I10" i="14"/>
  <c r="D10" i="14"/>
  <c r="C10" i="14"/>
  <c r="B10" i="14"/>
  <c r="U8" i="14"/>
  <c r="I8" i="14"/>
  <c r="D8" i="14"/>
  <c r="C8" i="14"/>
  <c r="B8" i="14"/>
  <c r="Y5" i="14"/>
  <c r="R4" i="14"/>
  <c r="G4" i="14"/>
  <c r="A4" i="14"/>
  <c r="E2" i="14"/>
  <c r="A1" i="14"/>
  <c r="R58" i="13"/>
  <c r="F54" i="13"/>
  <c r="F53" i="13"/>
  <c r="F52" i="13"/>
  <c r="F51" i="13"/>
  <c r="I38" i="13"/>
  <c r="G38" i="13"/>
  <c r="F38" i="13"/>
  <c r="D38" i="13"/>
  <c r="C38" i="13"/>
  <c r="B38" i="13"/>
  <c r="I36" i="13"/>
  <c r="G36" i="13"/>
  <c r="F36" i="13"/>
  <c r="D36" i="13"/>
  <c r="C36" i="13"/>
  <c r="B36" i="13"/>
  <c r="I34" i="13"/>
  <c r="G34" i="13"/>
  <c r="F34" i="13"/>
  <c r="D34" i="13"/>
  <c r="C34" i="13"/>
  <c r="B34" i="13"/>
  <c r="I32" i="13"/>
  <c r="G32" i="13"/>
  <c r="F32" i="13"/>
  <c r="D32" i="13"/>
  <c r="C32" i="13"/>
  <c r="B32" i="13"/>
  <c r="I30" i="13"/>
  <c r="G30" i="13"/>
  <c r="F30" i="13"/>
  <c r="D30" i="13"/>
  <c r="C30" i="13"/>
  <c r="B30" i="13"/>
  <c r="I28" i="13"/>
  <c r="G28" i="13"/>
  <c r="F28" i="13"/>
  <c r="D28" i="13"/>
  <c r="C28" i="13"/>
  <c r="B28" i="13"/>
  <c r="I26" i="13"/>
  <c r="G26" i="13"/>
  <c r="F26" i="13"/>
  <c r="D26" i="13"/>
  <c r="C26" i="13"/>
  <c r="B26" i="13"/>
  <c r="I24" i="13"/>
  <c r="G24" i="13"/>
  <c r="F24" i="13"/>
  <c r="D24" i="13"/>
  <c r="C24" i="13"/>
  <c r="B24" i="13"/>
  <c r="I22" i="13"/>
  <c r="G22" i="13"/>
  <c r="F22" i="13"/>
  <c r="D22" i="13"/>
  <c r="C22" i="13"/>
  <c r="B22" i="13"/>
  <c r="I20" i="13"/>
  <c r="G20" i="13"/>
  <c r="F20" i="13"/>
  <c r="D20" i="13"/>
  <c r="C20" i="13"/>
  <c r="B20" i="13"/>
  <c r="I18" i="13"/>
  <c r="G18" i="13"/>
  <c r="F18" i="13"/>
  <c r="D18" i="13"/>
  <c r="C18" i="13"/>
  <c r="B18" i="13"/>
  <c r="U17" i="13"/>
  <c r="I16" i="13"/>
  <c r="G16" i="13"/>
  <c r="F16" i="13"/>
  <c r="D16" i="13"/>
  <c r="C16" i="13"/>
  <c r="B16" i="13"/>
  <c r="I14" i="13"/>
  <c r="G14" i="13"/>
  <c r="F14" i="13"/>
  <c r="D14" i="13"/>
  <c r="C14" i="13"/>
  <c r="B14" i="13"/>
  <c r="I12" i="13"/>
  <c r="G12" i="13"/>
  <c r="F12" i="13"/>
  <c r="D12" i="13"/>
  <c r="C12" i="13"/>
  <c r="B12" i="13"/>
  <c r="I10" i="13"/>
  <c r="G10" i="13"/>
  <c r="F10" i="13"/>
  <c r="D10" i="13"/>
  <c r="C10" i="13"/>
  <c r="B10" i="13"/>
  <c r="U8" i="13"/>
  <c r="I8" i="13"/>
  <c r="G8" i="13"/>
  <c r="F8" i="13"/>
  <c r="D8" i="13"/>
  <c r="C8" i="13"/>
  <c r="B8" i="13"/>
  <c r="Y5" i="13"/>
  <c r="R4" i="13"/>
  <c r="G4" i="13"/>
  <c r="A4" i="13"/>
  <c r="E2" i="13"/>
  <c r="A1" i="13"/>
  <c r="H5" i="12"/>
  <c r="D5" i="12"/>
  <c r="C5" i="12"/>
  <c r="A5" i="12"/>
  <c r="C2" i="12"/>
  <c r="A1" i="12"/>
  <c r="I11" i="11"/>
  <c r="G11" i="11"/>
  <c r="E11" i="11"/>
  <c r="D11" i="11"/>
  <c r="C11" i="11"/>
  <c r="I9" i="11"/>
  <c r="G9" i="11"/>
  <c r="E9" i="11"/>
  <c r="D9" i="11"/>
  <c r="C9" i="11"/>
  <c r="I7" i="11"/>
  <c r="G7" i="11"/>
  <c r="E7" i="11"/>
  <c r="D7" i="11"/>
  <c r="C7" i="11"/>
  <c r="Y5" i="11"/>
  <c r="L4" i="11"/>
  <c r="E4" i="11"/>
  <c r="A4" i="11"/>
  <c r="E2" i="11"/>
  <c r="A1" i="11"/>
  <c r="I11" i="10"/>
  <c r="G11" i="10"/>
  <c r="E11" i="10"/>
  <c r="D11" i="10"/>
  <c r="C11" i="10"/>
  <c r="I9" i="10"/>
  <c r="G9" i="10"/>
  <c r="E9" i="10"/>
  <c r="D9" i="10"/>
  <c r="C9" i="10"/>
  <c r="I7" i="10"/>
  <c r="G7" i="10"/>
  <c r="E7" i="10"/>
  <c r="D7" i="10"/>
  <c r="C7" i="10"/>
  <c r="Y5" i="10"/>
  <c r="L4" i="10"/>
  <c r="E4" i="10"/>
  <c r="A4" i="10"/>
  <c r="E2" i="10"/>
  <c r="A1" i="10"/>
  <c r="I13" i="9"/>
  <c r="G13" i="9"/>
  <c r="E13" i="9"/>
  <c r="D13" i="9"/>
  <c r="C13" i="9"/>
  <c r="I11" i="9"/>
  <c r="G11" i="9"/>
  <c r="E11" i="9"/>
  <c r="D11" i="9"/>
  <c r="C11" i="9"/>
  <c r="I9" i="9"/>
  <c r="G9" i="9"/>
  <c r="E9" i="9"/>
  <c r="D9" i="9"/>
  <c r="C9" i="9"/>
  <c r="I7" i="9"/>
  <c r="G7" i="9"/>
  <c r="E7" i="9"/>
  <c r="D7" i="9"/>
  <c r="C7" i="9"/>
  <c r="Y5" i="9"/>
  <c r="M4" i="9"/>
  <c r="E4" i="9"/>
  <c r="A4" i="9"/>
  <c r="E2" i="9"/>
  <c r="A1" i="9"/>
  <c r="I13" i="8"/>
  <c r="G13" i="8"/>
  <c r="E13" i="8"/>
  <c r="D13" i="8"/>
  <c r="C13" i="8"/>
  <c r="I11" i="8"/>
  <c r="G11" i="8"/>
  <c r="E11" i="8"/>
  <c r="D11" i="8"/>
  <c r="C11" i="8"/>
  <c r="I9" i="8"/>
  <c r="G9" i="8"/>
  <c r="E9" i="8"/>
  <c r="D9" i="8"/>
  <c r="C9" i="8"/>
  <c r="I7" i="8"/>
  <c r="G7" i="8"/>
  <c r="E7" i="8"/>
  <c r="D7" i="8"/>
  <c r="C7" i="8"/>
  <c r="Y5" i="8"/>
  <c r="M4" i="8"/>
  <c r="E4" i="8"/>
  <c r="A4" i="8"/>
  <c r="E2" i="8"/>
  <c r="A1" i="8"/>
  <c r="H5" i="7"/>
  <c r="D5" i="7"/>
  <c r="C5" i="7"/>
  <c r="A5" i="7"/>
  <c r="C2" i="7"/>
  <c r="A1" i="7"/>
  <c r="I13" i="5"/>
  <c r="G13" i="5"/>
  <c r="E13" i="5"/>
  <c r="D13" i="5"/>
  <c r="C13" i="5"/>
  <c r="I11" i="5"/>
  <c r="G11" i="5"/>
  <c r="E11" i="5"/>
  <c r="D11" i="5"/>
  <c r="C11" i="5"/>
  <c r="I9" i="5"/>
  <c r="G9" i="5"/>
  <c r="E9" i="5"/>
  <c r="D9" i="5"/>
  <c r="C9" i="5"/>
  <c r="I7" i="5"/>
  <c r="G7" i="5"/>
  <c r="E7" i="5"/>
  <c r="D7" i="5"/>
  <c r="C7" i="5"/>
  <c r="Y5" i="5"/>
  <c r="M4" i="5"/>
  <c r="E4" i="5"/>
  <c r="A4" i="5"/>
  <c r="E2" i="5"/>
  <c r="A1" i="5"/>
  <c r="I13" i="4"/>
  <c r="G13" i="4"/>
  <c r="E13" i="4"/>
  <c r="D13" i="4"/>
  <c r="C13" i="4"/>
  <c r="I11" i="4"/>
  <c r="G11" i="4"/>
  <c r="E11" i="4"/>
  <c r="D11" i="4"/>
  <c r="C11" i="4"/>
  <c r="I9" i="4"/>
  <c r="G9" i="4"/>
  <c r="E9" i="4"/>
  <c r="D9" i="4"/>
  <c r="C9" i="4"/>
  <c r="I7" i="4"/>
  <c r="G7" i="4"/>
  <c r="E7" i="4"/>
  <c r="D7" i="4"/>
  <c r="C7" i="4"/>
  <c r="Y5" i="4"/>
  <c r="M4" i="4"/>
  <c r="E4" i="4"/>
  <c r="A4" i="4"/>
  <c r="E2" i="4"/>
  <c r="A1" i="4"/>
  <c r="H5" i="3"/>
  <c r="D5" i="3"/>
  <c r="C5" i="3"/>
  <c r="A5" i="3"/>
  <c r="C2" i="3"/>
  <c r="A1" i="3"/>
  <c r="B5" i="2"/>
  <c r="A5" i="2"/>
  <c r="A1" i="2"/>
  <c r="O58" i="17"/>
  <c r="K37" i="17"/>
  <c r="M35" i="17" s="1"/>
  <c r="O31" i="17" s="1"/>
  <c r="Q23" i="17" s="1"/>
  <c r="K33" i="17"/>
  <c r="K29" i="17"/>
  <c r="M27" i="17"/>
  <c r="K25" i="17"/>
  <c r="K21" i="17"/>
  <c r="M19" i="17"/>
  <c r="O15" i="17" s="1"/>
  <c r="K17" i="17"/>
  <c r="K13" i="17"/>
  <c r="M11" i="17" s="1"/>
  <c r="K9" i="17"/>
  <c r="O7" i="17"/>
  <c r="M7" i="17"/>
  <c r="Y3" i="17"/>
  <c r="AH1" i="17"/>
  <c r="AE1" i="17"/>
  <c r="AD1" i="17"/>
  <c r="O80" i="16"/>
  <c r="K69" i="16"/>
  <c r="M67" i="16" s="1"/>
  <c r="K65" i="16"/>
  <c r="O63" i="16"/>
  <c r="K61" i="16"/>
  <c r="K57" i="16"/>
  <c r="M59" i="16" s="1"/>
  <c r="Q55" i="16"/>
  <c r="K53" i="16"/>
  <c r="M51" i="16" s="1"/>
  <c r="O47" i="16" s="1"/>
  <c r="K49" i="16"/>
  <c r="K45" i="16"/>
  <c r="K41" i="16"/>
  <c r="M43" i="16" s="1"/>
  <c r="K37" i="16"/>
  <c r="K33" i="16"/>
  <c r="M35" i="16" s="1"/>
  <c r="O31" i="16"/>
  <c r="K29" i="16"/>
  <c r="K25" i="16"/>
  <c r="M27" i="16" s="1"/>
  <c r="Q23" i="16"/>
  <c r="Q39" i="16" s="1"/>
  <c r="K21" i="16"/>
  <c r="M19" i="16" s="1"/>
  <c r="K17" i="16"/>
  <c r="K13" i="16"/>
  <c r="K9" i="16"/>
  <c r="M11" i="16" s="1"/>
  <c r="O15" i="16" s="1"/>
  <c r="F7" i="16"/>
  <c r="Y3" i="16"/>
  <c r="Q7" i="16" s="1"/>
  <c r="AB1" i="16"/>
  <c r="P156" i="15"/>
  <c r="M156" i="15" s="1"/>
  <c r="L156" i="15"/>
  <c r="K156" i="15"/>
  <c r="J156" i="15"/>
  <c r="P155" i="15"/>
  <c r="M155" i="15"/>
  <c r="L155" i="15"/>
  <c r="K155" i="15"/>
  <c r="J155" i="15"/>
  <c r="P154" i="15"/>
  <c r="M154" i="15"/>
  <c r="L154" i="15"/>
  <c r="K154" i="15"/>
  <c r="J154" i="15"/>
  <c r="P153" i="15"/>
  <c r="M153" i="15"/>
  <c r="L153" i="15"/>
  <c r="K153" i="15"/>
  <c r="J153" i="15"/>
  <c r="P152" i="15"/>
  <c r="M152" i="15" s="1"/>
  <c r="L152" i="15"/>
  <c r="K152" i="15"/>
  <c r="J152" i="15"/>
  <c r="P151" i="15"/>
  <c r="M151" i="15"/>
  <c r="L151" i="15"/>
  <c r="K151" i="15"/>
  <c r="J151" i="15"/>
  <c r="P150" i="15"/>
  <c r="M150" i="15"/>
  <c r="L150" i="15"/>
  <c r="K150" i="15"/>
  <c r="J150" i="15"/>
  <c r="P149" i="15"/>
  <c r="M149" i="15"/>
  <c r="L149" i="15"/>
  <c r="K149" i="15"/>
  <c r="J149" i="15"/>
  <c r="P148" i="15"/>
  <c r="M148" i="15" s="1"/>
  <c r="L148" i="15"/>
  <c r="K148" i="15"/>
  <c r="J148" i="15"/>
  <c r="P147" i="15"/>
  <c r="M147" i="15"/>
  <c r="L147" i="15"/>
  <c r="K147" i="15"/>
  <c r="J147" i="15"/>
  <c r="P146" i="15"/>
  <c r="M146" i="15"/>
  <c r="L146" i="15"/>
  <c r="K146" i="15"/>
  <c r="J146" i="15"/>
  <c r="P145" i="15"/>
  <c r="M145" i="15" s="1"/>
  <c r="L145" i="15"/>
  <c r="K145" i="15"/>
  <c r="J145" i="15"/>
  <c r="P144" i="15"/>
  <c r="M144" i="15" s="1"/>
  <c r="L144" i="15"/>
  <c r="K144" i="15"/>
  <c r="J144" i="15"/>
  <c r="P143" i="15"/>
  <c r="M143" i="15"/>
  <c r="L143" i="15"/>
  <c r="K143" i="15"/>
  <c r="J143" i="15"/>
  <c r="P142" i="15"/>
  <c r="M142" i="15"/>
  <c r="L142" i="15"/>
  <c r="K142" i="15"/>
  <c r="J142" i="15"/>
  <c r="P141" i="15"/>
  <c r="M141" i="15" s="1"/>
  <c r="L141" i="15"/>
  <c r="K141" i="15"/>
  <c r="J141" i="15"/>
  <c r="P140" i="15"/>
  <c r="M140" i="15" s="1"/>
  <c r="L140" i="15"/>
  <c r="K140" i="15"/>
  <c r="J140" i="15"/>
  <c r="P139" i="15"/>
  <c r="M139" i="15"/>
  <c r="L139" i="15"/>
  <c r="K139" i="15"/>
  <c r="J139" i="15"/>
  <c r="P138" i="15"/>
  <c r="M138" i="15"/>
  <c r="L138" i="15"/>
  <c r="K138" i="15"/>
  <c r="J138" i="15"/>
  <c r="P137" i="15"/>
  <c r="M137" i="15"/>
  <c r="L137" i="15"/>
  <c r="K137" i="15"/>
  <c r="J137" i="15"/>
  <c r="P136" i="15"/>
  <c r="M136" i="15" s="1"/>
  <c r="L136" i="15"/>
  <c r="K136" i="15"/>
  <c r="J136" i="15"/>
  <c r="P135" i="15"/>
  <c r="M135" i="15"/>
  <c r="L135" i="15"/>
  <c r="K135" i="15"/>
  <c r="J135" i="15"/>
  <c r="P134" i="15"/>
  <c r="M134" i="15"/>
  <c r="L134" i="15"/>
  <c r="K134" i="15"/>
  <c r="J134" i="15"/>
  <c r="P133" i="15"/>
  <c r="M133" i="15"/>
  <c r="L133" i="15"/>
  <c r="K133" i="15"/>
  <c r="J133" i="15"/>
  <c r="P132" i="15"/>
  <c r="M132" i="15" s="1"/>
  <c r="L132" i="15"/>
  <c r="K132" i="15"/>
  <c r="J132" i="15"/>
  <c r="P131" i="15"/>
  <c r="M131" i="15" s="1"/>
  <c r="L131" i="15"/>
  <c r="K131" i="15"/>
  <c r="J131" i="15"/>
  <c r="P130" i="15"/>
  <c r="M130" i="15"/>
  <c r="L130" i="15"/>
  <c r="K130" i="15"/>
  <c r="J130" i="15"/>
  <c r="P129" i="15"/>
  <c r="M129" i="15" s="1"/>
  <c r="L129" i="15"/>
  <c r="K129" i="15"/>
  <c r="J129" i="15"/>
  <c r="P128" i="15"/>
  <c r="M128" i="15" s="1"/>
  <c r="L128" i="15"/>
  <c r="K128" i="15"/>
  <c r="J128" i="15"/>
  <c r="P127" i="15"/>
  <c r="M127" i="15" s="1"/>
  <c r="L127" i="15"/>
  <c r="K127" i="15"/>
  <c r="J127" i="15"/>
  <c r="P126" i="15"/>
  <c r="M126" i="15"/>
  <c r="L126" i="15"/>
  <c r="K126" i="15"/>
  <c r="J126" i="15"/>
  <c r="P125" i="15"/>
  <c r="M125" i="15"/>
  <c r="L125" i="15"/>
  <c r="K125" i="15"/>
  <c r="J125" i="15"/>
  <c r="P124" i="15"/>
  <c r="M124" i="15" s="1"/>
  <c r="L124" i="15"/>
  <c r="K124" i="15"/>
  <c r="J124" i="15"/>
  <c r="P123" i="15"/>
  <c r="M123" i="15" s="1"/>
  <c r="L123" i="15"/>
  <c r="K123" i="15"/>
  <c r="J123" i="15"/>
  <c r="P122" i="15"/>
  <c r="M122" i="15"/>
  <c r="L122" i="15"/>
  <c r="K122" i="15"/>
  <c r="J122" i="15"/>
  <c r="P121" i="15"/>
  <c r="M121" i="15" s="1"/>
  <c r="L121" i="15"/>
  <c r="K121" i="15"/>
  <c r="J121" i="15"/>
  <c r="P120" i="15"/>
  <c r="M120" i="15" s="1"/>
  <c r="L120" i="15"/>
  <c r="K120" i="15"/>
  <c r="J120" i="15"/>
  <c r="P119" i="15"/>
  <c r="M119" i="15" s="1"/>
  <c r="L119" i="15"/>
  <c r="K119" i="15"/>
  <c r="J119" i="15"/>
  <c r="P118" i="15"/>
  <c r="M118" i="15"/>
  <c r="L118" i="15"/>
  <c r="K118" i="15"/>
  <c r="J118" i="15"/>
  <c r="P117" i="15"/>
  <c r="M117" i="15"/>
  <c r="L117" i="15"/>
  <c r="K117" i="15"/>
  <c r="J117" i="15"/>
  <c r="P116" i="15"/>
  <c r="M116" i="15" s="1"/>
  <c r="L116" i="15"/>
  <c r="K116" i="15"/>
  <c r="J116" i="15"/>
  <c r="P115" i="15"/>
  <c r="M115" i="15" s="1"/>
  <c r="L115" i="15"/>
  <c r="K115" i="15"/>
  <c r="J115" i="15"/>
  <c r="P114" i="15"/>
  <c r="M114" i="15"/>
  <c r="L114" i="15"/>
  <c r="K114" i="15"/>
  <c r="J114" i="15"/>
  <c r="P113" i="15"/>
  <c r="M113" i="15" s="1"/>
  <c r="L113" i="15"/>
  <c r="K113" i="15"/>
  <c r="J113" i="15"/>
  <c r="P112" i="15"/>
  <c r="M112" i="15" s="1"/>
  <c r="L112" i="15"/>
  <c r="K112" i="15"/>
  <c r="J112" i="15"/>
  <c r="P111" i="15"/>
  <c r="M111" i="15" s="1"/>
  <c r="L111" i="15"/>
  <c r="K111" i="15"/>
  <c r="J111" i="15"/>
  <c r="P110" i="15"/>
  <c r="M110" i="15"/>
  <c r="L110" i="15"/>
  <c r="K110" i="15"/>
  <c r="J110" i="15"/>
  <c r="P109" i="15"/>
  <c r="M109" i="15"/>
  <c r="L109" i="15"/>
  <c r="K109" i="15"/>
  <c r="J109" i="15"/>
  <c r="P108" i="15"/>
  <c r="M108" i="15" s="1"/>
  <c r="L108" i="15"/>
  <c r="K108" i="15"/>
  <c r="J108" i="15"/>
  <c r="P107" i="15"/>
  <c r="M107" i="15" s="1"/>
  <c r="L107" i="15"/>
  <c r="K107" i="15"/>
  <c r="J107" i="15"/>
  <c r="P106" i="15"/>
  <c r="M106" i="15"/>
  <c r="L106" i="15"/>
  <c r="K106" i="15"/>
  <c r="J106" i="15"/>
  <c r="P105" i="15"/>
  <c r="M105" i="15" s="1"/>
  <c r="L105" i="15"/>
  <c r="K105" i="15"/>
  <c r="J105" i="15"/>
  <c r="P104" i="15"/>
  <c r="M104" i="15" s="1"/>
  <c r="L104" i="15"/>
  <c r="K104" i="15"/>
  <c r="J104" i="15"/>
  <c r="P103" i="15"/>
  <c r="M103" i="15" s="1"/>
  <c r="L103" i="15"/>
  <c r="K103" i="15"/>
  <c r="J103" i="15"/>
  <c r="P102" i="15"/>
  <c r="M102" i="15"/>
  <c r="L102" i="15"/>
  <c r="K102" i="15"/>
  <c r="J102" i="15"/>
  <c r="P101" i="15"/>
  <c r="M101" i="15"/>
  <c r="L101" i="15"/>
  <c r="K101" i="15"/>
  <c r="J101" i="15"/>
  <c r="P100" i="15"/>
  <c r="M100" i="15" s="1"/>
  <c r="L100" i="15"/>
  <c r="K100" i="15"/>
  <c r="J100" i="15"/>
  <c r="P99" i="15"/>
  <c r="M99" i="15" s="1"/>
  <c r="L99" i="15"/>
  <c r="K99" i="15"/>
  <c r="J99" i="15"/>
  <c r="P98" i="15"/>
  <c r="M98" i="15"/>
  <c r="L98" i="15"/>
  <c r="K98" i="15"/>
  <c r="J98" i="15"/>
  <c r="P97" i="15"/>
  <c r="M97" i="15" s="1"/>
  <c r="L97" i="15"/>
  <c r="K97" i="15"/>
  <c r="J97" i="15"/>
  <c r="P96" i="15"/>
  <c r="M96" i="15" s="1"/>
  <c r="L96" i="15"/>
  <c r="K96" i="15"/>
  <c r="J96" i="15"/>
  <c r="P95" i="15"/>
  <c r="M95" i="15" s="1"/>
  <c r="L95" i="15"/>
  <c r="K95" i="15"/>
  <c r="J95" i="15"/>
  <c r="P94" i="15"/>
  <c r="M94" i="15"/>
  <c r="L94" i="15"/>
  <c r="K94" i="15"/>
  <c r="J94" i="15"/>
  <c r="P93" i="15"/>
  <c r="M93" i="15"/>
  <c r="L93" i="15"/>
  <c r="K93" i="15"/>
  <c r="J93" i="15"/>
  <c r="P92" i="15"/>
  <c r="M92" i="15" s="1"/>
  <c r="L92" i="15"/>
  <c r="K92" i="15"/>
  <c r="J92" i="15"/>
  <c r="P91" i="15"/>
  <c r="M91" i="15" s="1"/>
  <c r="L91" i="15"/>
  <c r="K91" i="15"/>
  <c r="J91" i="15"/>
  <c r="P90" i="15"/>
  <c r="M90" i="15"/>
  <c r="L90" i="15"/>
  <c r="K90" i="15"/>
  <c r="J90" i="15"/>
  <c r="P89" i="15"/>
  <c r="M89" i="15" s="1"/>
  <c r="L89" i="15"/>
  <c r="K89" i="15"/>
  <c r="J89" i="15"/>
  <c r="P88" i="15"/>
  <c r="M88" i="15" s="1"/>
  <c r="L88" i="15"/>
  <c r="K88" i="15"/>
  <c r="J88" i="15"/>
  <c r="P87" i="15"/>
  <c r="M87" i="15" s="1"/>
  <c r="L87" i="15"/>
  <c r="K87" i="15"/>
  <c r="J87" i="15"/>
  <c r="P86" i="15"/>
  <c r="M86" i="15"/>
  <c r="L86" i="15"/>
  <c r="K86" i="15"/>
  <c r="J86" i="15"/>
  <c r="P85" i="15"/>
  <c r="M85" i="15"/>
  <c r="L85" i="15"/>
  <c r="K85" i="15"/>
  <c r="J85" i="15"/>
  <c r="P84" i="15"/>
  <c r="M84" i="15" s="1"/>
  <c r="L84" i="15"/>
  <c r="K84" i="15"/>
  <c r="J84" i="15"/>
  <c r="P83" i="15"/>
  <c r="M83" i="15" s="1"/>
  <c r="L83" i="15"/>
  <c r="K83" i="15"/>
  <c r="J83" i="15"/>
  <c r="P82" i="15"/>
  <c r="M82" i="15"/>
  <c r="L82" i="15"/>
  <c r="K82" i="15"/>
  <c r="J82" i="15"/>
  <c r="P81" i="15"/>
  <c r="M81" i="15" s="1"/>
  <c r="L81" i="15"/>
  <c r="K81" i="15"/>
  <c r="J81" i="15"/>
  <c r="P80" i="15"/>
  <c r="M80" i="15" s="1"/>
  <c r="L80" i="15"/>
  <c r="K80" i="15"/>
  <c r="J80" i="15"/>
  <c r="P79" i="15"/>
  <c r="M79" i="15" s="1"/>
  <c r="L79" i="15"/>
  <c r="K79" i="15"/>
  <c r="J79" i="15"/>
  <c r="P78" i="15"/>
  <c r="M78" i="15"/>
  <c r="L78" i="15"/>
  <c r="K78" i="15"/>
  <c r="J78" i="15"/>
  <c r="P77" i="15"/>
  <c r="M77" i="15"/>
  <c r="L77" i="15"/>
  <c r="K77" i="15"/>
  <c r="J77" i="15"/>
  <c r="P76" i="15"/>
  <c r="M76" i="15" s="1"/>
  <c r="L76" i="15"/>
  <c r="K76" i="15"/>
  <c r="J76" i="15"/>
  <c r="P75" i="15"/>
  <c r="M75" i="15" s="1"/>
  <c r="L75" i="15"/>
  <c r="K75" i="15"/>
  <c r="J75" i="15"/>
  <c r="P74" i="15"/>
  <c r="M74" i="15"/>
  <c r="L74" i="15"/>
  <c r="K74" i="15"/>
  <c r="J74" i="15"/>
  <c r="P73" i="15"/>
  <c r="M73" i="15" s="1"/>
  <c r="L73" i="15"/>
  <c r="K73" i="15"/>
  <c r="J73" i="15"/>
  <c r="P72" i="15"/>
  <c r="M72" i="15" s="1"/>
  <c r="L72" i="15"/>
  <c r="K72" i="15"/>
  <c r="J72" i="15"/>
  <c r="P71" i="15"/>
  <c r="M71" i="15" s="1"/>
  <c r="L71" i="15"/>
  <c r="K71" i="15"/>
  <c r="J71" i="15"/>
  <c r="P70" i="15"/>
  <c r="M70" i="15"/>
  <c r="L70" i="15"/>
  <c r="K70" i="15"/>
  <c r="J70" i="15"/>
  <c r="P69" i="15"/>
  <c r="M69" i="15"/>
  <c r="L69" i="15"/>
  <c r="K69" i="15"/>
  <c r="J69" i="15"/>
  <c r="P68" i="15"/>
  <c r="M68" i="15" s="1"/>
  <c r="L68" i="15"/>
  <c r="K68" i="15"/>
  <c r="J68" i="15"/>
  <c r="P67" i="15"/>
  <c r="M67" i="15" s="1"/>
  <c r="L67" i="15"/>
  <c r="K67" i="15"/>
  <c r="J67" i="15"/>
  <c r="P66" i="15"/>
  <c r="M66" i="15"/>
  <c r="L66" i="15"/>
  <c r="K66" i="15"/>
  <c r="J66" i="15"/>
  <c r="P65" i="15"/>
  <c r="M65" i="15" s="1"/>
  <c r="L65" i="15"/>
  <c r="K65" i="15"/>
  <c r="J65" i="15"/>
  <c r="P64" i="15"/>
  <c r="M64" i="15" s="1"/>
  <c r="L64" i="15"/>
  <c r="K64" i="15"/>
  <c r="J64" i="15"/>
  <c r="P63" i="15"/>
  <c r="M63" i="15" s="1"/>
  <c r="L63" i="15"/>
  <c r="K63" i="15"/>
  <c r="J63" i="15"/>
  <c r="P62" i="15"/>
  <c r="M62" i="15"/>
  <c r="L62" i="15"/>
  <c r="K62" i="15"/>
  <c r="J62" i="15"/>
  <c r="P61" i="15"/>
  <c r="M61" i="15"/>
  <c r="L61" i="15"/>
  <c r="K61" i="15"/>
  <c r="J61" i="15"/>
  <c r="P60" i="15"/>
  <c r="M60" i="15" s="1"/>
  <c r="L60" i="15"/>
  <c r="K60" i="15"/>
  <c r="J60" i="15"/>
  <c r="P59" i="15"/>
  <c r="M59" i="15" s="1"/>
  <c r="L59" i="15"/>
  <c r="K59" i="15"/>
  <c r="J59" i="15"/>
  <c r="P58" i="15"/>
  <c r="M58" i="15"/>
  <c r="L58" i="15"/>
  <c r="K58" i="15"/>
  <c r="J58" i="15"/>
  <c r="P57" i="15"/>
  <c r="M57" i="15" s="1"/>
  <c r="L57" i="15"/>
  <c r="K57" i="15"/>
  <c r="J57" i="15"/>
  <c r="P56" i="15"/>
  <c r="M56" i="15" s="1"/>
  <c r="L56" i="15"/>
  <c r="K56" i="15"/>
  <c r="J56" i="15"/>
  <c r="P55" i="15"/>
  <c r="M55" i="15" s="1"/>
  <c r="L55" i="15"/>
  <c r="K55" i="15"/>
  <c r="J55" i="15"/>
  <c r="P54" i="15"/>
  <c r="M54" i="15"/>
  <c r="L54" i="15"/>
  <c r="K54" i="15"/>
  <c r="J54" i="15"/>
  <c r="P53" i="15"/>
  <c r="M53" i="15"/>
  <c r="L53" i="15"/>
  <c r="K53" i="15"/>
  <c r="J53" i="15"/>
  <c r="P52" i="15"/>
  <c r="M52" i="15" s="1"/>
  <c r="L52" i="15"/>
  <c r="K52" i="15"/>
  <c r="J52" i="15"/>
  <c r="P51" i="15"/>
  <c r="M51" i="15" s="1"/>
  <c r="L51" i="15"/>
  <c r="K51" i="15"/>
  <c r="J51" i="15"/>
  <c r="P50" i="15"/>
  <c r="M50" i="15"/>
  <c r="L50" i="15"/>
  <c r="K50" i="15"/>
  <c r="J50" i="15"/>
  <c r="P49" i="15"/>
  <c r="M49" i="15" s="1"/>
  <c r="L49" i="15"/>
  <c r="K49" i="15"/>
  <c r="J49" i="15"/>
  <c r="P48" i="15"/>
  <c r="M48" i="15" s="1"/>
  <c r="L48" i="15"/>
  <c r="K48" i="15"/>
  <c r="J48" i="15"/>
  <c r="P47" i="15"/>
  <c r="M47" i="15" s="1"/>
  <c r="L47" i="15"/>
  <c r="K47" i="15"/>
  <c r="J47" i="15"/>
  <c r="P46" i="15"/>
  <c r="M46" i="15"/>
  <c r="L46" i="15"/>
  <c r="K46" i="15"/>
  <c r="J46" i="15"/>
  <c r="P45" i="15"/>
  <c r="M45" i="15"/>
  <c r="L45" i="15"/>
  <c r="K45" i="15"/>
  <c r="J45" i="15"/>
  <c r="P44" i="15"/>
  <c r="M44" i="15" s="1"/>
  <c r="L44" i="15"/>
  <c r="K44" i="15"/>
  <c r="J44" i="15"/>
  <c r="P43" i="15"/>
  <c r="M43" i="15" s="1"/>
  <c r="L43" i="15"/>
  <c r="K43" i="15"/>
  <c r="J43" i="15"/>
  <c r="P42" i="15"/>
  <c r="M42" i="15"/>
  <c r="L42" i="15"/>
  <c r="K42" i="15"/>
  <c r="J42" i="15"/>
  <c r="P41" i="15"/>
  <c r="M41" i="15" s="1"/>
  <c r="L41" i="15"/>
  <c r="K41" i="15"/>
  <c r="J41" i="15"/>
  <c r="P40" i="15"/>
  <c r="M40" i="15" s="1"/>
  <c r="L40" i="15"/>
  <c r="K40" i="15"/>
  <c r="J40" i="15"/>
  <c r="O63" i="14"/>
  <c r="K21" i="14"/>
  <c r="K17" i="14"/>
  <c r="M19" i="14" s="1"/>
  <c r="K13" i="14"/>
  <c r="K9" i="14"/>
  <c r="M11" i="14" s="1"/>
  <c r="O15" i="14" s="1"/>
  <c r="F7" i="14"/>
  <c r="Y3" i="14"/>
  <c r="AF1" i="14" s="1"/>
  <c r="AB1" i="14"/>
  <c r="O58" i="13"/>
  <c r="K37" i="13"/>
  <c r="M35" i="13" s="1"/>
  <c r="K33" i="13"/>
  <c r="O31" i="13"/>
  <c r="Q23" i="13" s="1"/>
  <c r="K29" i="13"/>
  <c r="M27" i="13" s="1"/>
  <c r="K25" i="13"/>
  <c r="K21" i="13"/>
  <c r="K17" i="13"/>
  <c r="M19" i="13" s="1"/>
  <c r="O15" i="13" s="1"/>
  <c r="K13" i="13"/>
  <c r="M11" i="13" s="1"/>
  <c r="K9" i="13"/>
  <c r="Q7" i="13"/>
  <c r="K7" i="13"/>
  <c r="F7" i="13"/>
  <c r="Y3" i="13"/>
  <c r="O7" i="13" s="1"/>
  <c r="AG1" i="13"/>
  <c r="AF1" i="13"/>
  <c r="AE1" i="13"/>
  <c r="AC1" i="13"/>
  <c r="AB1" i="13"/>
  <c r="P156" i="12"/>
  <c r="M156" i="12" s="1"/>
  <c r="L156" i="12"/>
  <c r="K156" i="12"/>
  <c r="J156" i="12"/>
  <c r="P155" i="12"/>
  <c r="M155" i="12"/>
  <c r="L155" i="12"/>
  <c r="K155" i="12"/>
  <c r="J155" i="12"/>
  <c r="P154" i="12"/>
  <c r="M154" i="12"/>
  <c r="L154" i="12"/>
  <c r="K154" i="12"/>
  <c r="J154" i="12"/>
  <c r="P153" i="12"/>
  <c r="M153" i="12" s="1"/>
  <c r="L153" i="12"/>
  <c r="K153" i="12"/>
  <c r="J153" i="12"/>
  <c r="P152" i="12"/>
  <c r="M152" i="12" s="1"/>
  <c r="L152" i="12"/>
  <c r="K152" i="12"/>
  <c r="J152" i="12"/>
  <c r="P151" i="12"/>
  <c r="M151" i="12"/>
  <c r="L151" i="12"/>
  <c r="K151" i="12"/>
  <c r="J151" i="12"/>
  <c r="P150" i="12"/>
  <c r="M150" i="12"/>
  <c r="L150" i="12"/>
  <c r="K150" i="12"/>
  <c r="J150" i="12"/>
  <c r="P149" i="12"/>
  <c r="M149" i="12"/>
  <c r="L149" i="12"/>
  <c r="K149" i="12"/>
  <c r="J149" i="12"/>
  <c r="P148" i="12"/>
  <c r="M148" i="12" s="1"/>
  <c r="L148" i="12"/>
  <c r="K148" i="12"/>
  <c r="J148" i="12"/>
  <c r="P147" i="12"/>
  <c r="M147" i="12"/>
  <c r="L147" i="12"/>
  <c r="K147" i="12"/>
  <c r="J147" i="12"/>
  <c r="P146" i="12"/>
  <c r="M146" i="12" s="1"/>
  <c r="L146" i="12"/>
  <c r="K146" i="12"/>
  <c r="J146" i="12"/>
  <c r="P145" i="12"/>
  <c r="M145" i="12"/>
  <c r="L145" i="12"/>
  <c r="K145" i="12"/>
  <c r="J145" i="12"/>
  <c r="P144" i="12"/>
  <c r="M144" i="12" s="1"/>
  <c r="L144" i="12"/>
  <c r="K144" i="12"/>
  <c r="J144" i="12"/>
  <c r="P143" i="12"/>
  <c r="M143" i="12"/>
  <c r="L143" i="12"/>
  <c r="K143" i="12"/>
  <c r="J143" i="12"/>
  <c r="P142" i="12"/>
  <c r="M142" i="12" s="1"/>
  <c r="L142" i="12"/>
  <c r="K142" i="12"/>
  <c r="J142" i="12"/>
  <c r="P141" i="12"/>
  <c r="M141" i="12" s="1"/>
  <c r="L141" i="12"/>
  <c r="K141" i="12"/>
  <c r="J141" i="12"/>
  <c r="P140" i="12"/>
  <c r="M140" i="12" s="1"/>
  <c r="L140" i="12"/>
  <c r="K140" i="12"/>
  <c r="J140" i="12"/>
  <c r="P139" i="12"/>
  <c r="M139" i="12"/>
  <c r="L139" i="12"/>
  <c r="K139" i="12"/>
  <c r="J139" i="12"/>
  <c r="P138" i="12"/>
  <c r="M138" i="12"/>
  <c r="L138" i="12"/>
  <c r="K138" i="12"/>
  <c r="J138" i="12"/>
  <c r="P137" i="12"/>
  <c r="M137" i="12" s="1"/>
  <c r="L137" i="12"/>
  <c r="K137" i="12"/>
  <c r="J137" i="12"/>
  <c r="P136" i="12"/>
  <c r="M136" i="12" s="1"/>
  <c r="L136" i="12"/>
  <c r="K136" i="12"/>
  <c r="J136" i="12"/>
  <c r="P135" i="12"/>
  <c r="M135" i="12"/>
  <c r="L135" i="12"/>
  <c r="K135" i="12"/>
  <c r="J135" i="12"/>
  <c r="P134" i="12"/>
  <c r="M134" i="12"/>
  <c r="L134" i="12"/>
  <c r="K134" i="12"/>
  <c r="J134" i="12"/>
  <c r="P133" i="12"/>
  <c r="M133" i="12"/>
  <c r="L133" i="12"/>
  <c r="K133" i="12"/>
  <c r="J133" i="12"/>
  <c r="P132" i="12"/>
  <c r="M132" i="12" s="1"/>
  <c r="L132" i="12"/>
  <c r="K132" i="12"/>
  <c r="J132" i="12"/>
  <c r="P131" i="12"/>
  <c r="M131" i="12"/>
  <c r="L131" i="12"/>
  <c r="K131" i="12"/>
  <c r="J131" i="12"/>
  <c r="P130" i="12"/>
  <c r="M130" i="12" s="1"/>
  <c r="L130" i="12"/>
  <c r="K130" i="12"/>
  <c r="J130" i="12"/>
  <c r="P129" i="12"/>
  <c r="M129" i="12"/>
  <c r="L129" i="12"/>
  <c r="K129" i="12"/>
  <c r="J129" i="12"/>
  <c r="P128" i="12"/>
  <c r="M128" i="12" s="1"/>
  <c r="L128" i="12"/>
  <c r="K128" i="12"/>
  <c r="J128" i="12"/>
  <c r="P127" i="12"/>
  <c r="M127" i="12"/>
  <c r="L127" i="12"/>
  <c r="K127" i="12"/>
  <c r="J127" i="12"/>
  <c r="P126" i="12"/>
  <c r="M126" i="12" s="1"/>
  <c r="L126" i="12"/>
  <c r="K126" i="12"/>
  <c r="J126" i="12"/>
  <c r="P125" i="12"/>
  <c r="M125" i="12" s="1"/>
  <c r="L125" i="12"/>
  <c r="K125" i="12"/>
  <c r="J125" i="12"/>
  <c r="P124" i="12"/>
  <c r="M124" i="12" s="1"/>
  <c r="L124" i="12"/>
  <c r="K124" i="12"/>
  <c r="J124" i="12"/>
  <c r="P123" i="12"/>
  <c r="M123" i="12"/>
  <c r="L123" i="12"/>
  <c r="K123" i="12"/>
  <c r="J123" i="12"/>
  <c r="P122" i="12"/>
  <c r="M122" i="12"/>
  <c r="L122" i="12"/>
  <c r="K122" i="12"/>
  <c r="J122" i="12"/>
  <c r="P121" i="12"/>
  <c r="M121" i="12" s="1"/>
  <c r="L121" i="12"/>
  <c r="K121" i="12"/>
  <c r="J121" i="12"/>
  <c r="P120" i="12"/>
  <c r="M120" i="12" s="1"/>
  <c r="L120" i="12"/>
  <c r="K120" i="12"/>
  <c r="J120" i="12"/>
  <c r="P119" i="12"/>
  <c r="M119" i="12"/>
  <c r="L119" i="12"/>
  <c r="K119" i="12"/>
  <c r="J119" i="12"/>
  <c r="P118" i="12"/>
  <c r="M118" i="12"/>
  <c r="L118" i="12"/>
  <c r="K118" i="12"/>
  <c r="J118" i="12"/>
  <c r="P117" i="12"/>
  <c r="M117" i="12"/>
  <c r="L117" i="12"/>
  <c r="K117" i="12"/>
  <c r="J117" i="12"/>
  <c r="P116" i="12"/>
  <c r="M116" i="12" s="1"/>
  <c r="L116" i="12"/>
  <c r="K116" i="12"/>
  <c r="J116" i="12"/>
  <c r="P115" i="12"/>
  <c r="M115" i="12"/>
  <c r="L115" i="12"/>
  <c r="K115" i="12"/>
  <c r="J115" i="12"/>
  <c r="P114" i="12"/>
  <c r="M114" i="12" s="1"/>
  <c r="L114" i="12"/>
  <c r="K114" i="12"/>
  <c r="J114" i="12"/>
  <c r="P113" i="12"/>
  <c r="M113" i="12"/>
  <c r="L113" i="12"/>
  <c r="K113" i="12"/>
  <c r="J113" i="12"/>
  <c r="P112" i="12"/>
  <c r="M112" i="12" s="1"/>
  <c r="L112" i="12"/>
  <c r="K112" i="12"/>
  <c r="J112" i="12"/>
  <c r="P111" i="12"/>
  <c r="M111" i="12"/>
  <c r="L111" i="12"/>
  <c r="K111" i="12"/>
  <c r="J111" i="12"/>
  <c r="P110" i="12"/>
  <c r="M110" i="12" s="1"/>
  <c r="L110" i="12"/>
  <c r="K110" i="12"/>
  <c r="J110" i="12"/>
  <c r="P109" i="12"/>
  <c r="M109" i="12" s="1"/>
  <c r="L109" i="12"/>
  <c r="K109" i="12"/>
  <c r="J109" i="12"/>
  <c r="P108" i="12"/>
  <c r="M108" i="12" s="1"/>
  <c r="L108" i="12"/>
  <c r="K108" i="12"/>
  <c r="J108" i="12"/>
  <c r="P107" i="12"/>
  <c r="M107" i="12"/>
  <c r="L107" i="12"/>
  <c r="K107" i="12"/>
  <c r="J107" i="12"/>
  <c r="P106" i="12"/>
  <c r="M106" i="12"/>
  <c r="L106" i="12"/>
  <c r="K106" i="12"/>
  <c r="J106" i="12"/>
  <c r="P105" i="12"/>
  <c r="M105" i="12" s="1"/>
  <c r="L105" i="12"/>
  <c r="K105" i="12"/>
  <c r="J105" i="12"/>
  <c r="P104" i="12"/>
  <c r="M104" i="12" s="1"/>
  <c r="L104" i="12"/>
  <c r="K104" i="12"/>
  <c r="J104" i="12"/>
  <c r="P103" i="12"/>
  <c r="M103" i="12"/>
  <c r="L103" i="12"/>
  <c r="K103" i="12"/>
  <c r="J103" i="12"/>
  <c r="P102" i="12"/>
  <c r="M102" i="12"/>
  <c r="L102" i="12"/>
  <c r="K102" i="12"/>
  <c r="J102" i="12"/>
  <c r="P101" i="12"/>
  <c r="M101" i="12"/>
  <c r="L101" i="12"/>
  <c r="K101" i="12"/>
  <c r="J101" i="12"/>
  <c r="P100" i="12"/>
  <c r="M100" i="12" s="1"/>
  <c r="L100" i="12"/>
  <c r="K100" i="12"/>
  <c r="J100" i="12"/>
  <c r="P99" i="12"/>
  <c r="M99" i="12"/>
  <c r="L99" i="12"/>
  <c r="K99" i="12"/>
  <c r="J99" i="12"/>
  <c r="P98" i="12"/>
  <c r="M98" i="12" s="1"/>
  <c r="L98" i="12"/>
  <c r="K98" i="12"/>
  <c r="J98" i="12"/>
  <c r="P97" i="12"/>
  <c r="M97" i="12"/>
  <c r="L97" i="12"/>
  <c r="K97" i="12"/>
  <c r="J97" i="12"/>
  <c r="P96" i="12"/>
  <c r="M96" i="12" s="1"/>
  <c r="L96" i="12"/>
  <c r="K96" i="12"/>
  <c r="J96" i="12"/>
  <c r="P95" i="12"/>
  <c r="M95" i="12"/>
  <c r="L95" i="12"/>
  <c r="K95" i="12"/>
  <c r="J95" i="12"/>
  <c r="P94" i="12"/>
  <c r="M94" i="12" s="1"/>
  <c r="L94" i="12"/>
  <c r="K94" i="12"/>
  <c r="J94" i="12"/>
  <c r="P93" i="12"/>
  <c r="M93" i="12" s="1"/>
  <c r="L93" i="12"/>
  <c r="K93" i="12"/>
  <c r="J93" i="12"/>
  <c r="P92" i="12"/>
  <c r="M92" i="12" s="1"/>
  <c r="L92" i="12"/>
  <c r="K92" i="12"/>
  <c r="J92" i="12"/>
  <c r="P91" i="12"/>
  <c r="M91" i="12"/>
  <c r="L91" i="12"/>
  <c r="K91" i="12"/>
  <c r="J91" i="12"/>
  <c r="P90" i="12"/>
  <c r="M90" i="12"/>
  <c r="L90" i="12"/>
  <c r="K90" i="12"/>
  <c r="J90" i="12"/>
  <c r="P89" i="12"/>
  <c r="M89" i="12" s="1"/>
  <c r="L89" i="12"/>
  <c r="K89" i="12"/>
  <c r="J89" i="12"/>
  <c r="P88" i="12"/>
  <c r="M88" i="12" s="1"/>
  <c r="L88" i="12"/>
  <c r="K88" i="12"/>
  <c r="J88" i="12"/>
  <c r="P87" i="12"/>
  <c r="M87" i="12"/>
  <c r="L87" i="12"/>
  <c r="K87" i="12"/>
  <c r="J87" i="12"/>
  <c r="P86" i="12"/>
  <c r="M86" i="12"/>
  <c r="L86" i="12"/>
  <c r="K86" i="12"/>
  <c r="J86" i="12"/>
  <c r="P85" i="12"/>
  <c r="M85" i="12"/>
  <c r="L85" i="12"/>
  <c r="K85" i="12"/>
  <c r="J85" i="12"/>
  <c r="P84" i="12"/>
  <c r="M84" i="12" s="1"/>
  <c r="L84" i="12"/>
  <c r="K84" i="12"/>
  <c r="J84" i="12"/>
  <c r="P83" i="12"/>
  <c r="M83" i="12"/>
  <c r="L83" i="12"/>
  <c r="K83" i="12"/>
  <c r="J83" i="12"/>
  <c r="P82" i="12"/>
  <c r="M82" i="12" s="1"/>
  <c r="L82" i="12"/>
  <c r="K82" i="12"/>
  <c r="J82" i="12"/>
  <c r="P81" i="12"/>
  <c r="M81" i="12"/>
  <c r="L81" i="12"/>
  <c r="K81" i="12"/>
  <c r="J81" i="12"/>
  <c r="P80" i="12"/>
  <c r="M80" i="12" s="1"/>
  <c r="L80" i="12"/>
  <c r="K80" i="12"/>
  <c r="J80" i="12"/>
  <c r="P79" i="12"/>
  <c r="M79" i="12"/>
  <c r="L79" i="12"/>
  <c r="K79" i="12"/>
  <c r="J79" i="12"/>
  <c r="P78" i="12"/>
  <c r="M78" i="12" s="1"/>
  <c r="L78" i="12"/>
  <c r="K78" i="12"/>
  <c r="J78" i="12"/>
  <c r="P77" i="12"/>
  <c r="M77" i="12" s="1"/>
  <c r="L77" i="12"/>
  <c r="K77" i="12"/>
  <c r="J77" i="12"/>
  <c r="P76" i="12"/>
  <c r="M76" i="12" s="1"/>
  <c r="L76" i="12"/>
  <c r="K76" i="12"/>
  <c r="J76" i="12"/>
  <c r="P75" i="12"/>
  <c r="M75" i="12"/>
  <c r="L75" i="12"/>
  <c r="K75" i="12"/>
  <c r="J75" i="12"/>
  <c r="P74" i="12"/>
  <c r="M74" i="12"/>
  <c r="L74" i="12"/>
  <c r="K74" i="12"/>
  <c r="J74" i="12"/>
  <c r="P73" i="12"/>
  <c r="M73" i="12" s="1"/>
  <c r="L73" i="12"/>
  <c r="K73" i="12"/>
  <c r="J73" i="12"/>
  <c r="P72" i="12"/>
  <c r="M72" i="12" s="1"/>
  <c r="L72" i="12"/>
  <c r="K72" i="12"/>
  <c r="J72" i="12"/>
  <c r="P71" i="12"/>
  <c r="M71" i="12"/>
  <c r="L71" i="12"/>
  <c r="K71" i="12"/>
  <c r="J71" i="12"/>
  <c r="P70" i="12"/>
  <c r="M70" i="12"/>
  <c r="L70" i="12"/>
  <c r="K70" i="12"/>
  <c r="J70" i="12"/>
  <c r="P69" i="12"/>
  <c r="M69" i="12"/>
  <c r="L69" i="12"/>
  <c r="K69" i="12"/>
  <c r="J69" i="12"/>
  <c r="P68" i="12"/>
  <c r="M68" i="12" s="1"/>
  <c r="L68" i="12"/>
  <c r="K68" i="12"/>
  <c r="J68" i="12"/>
  <c r="P67" i="12"/>
  <c r="M67" i="12"/>
  <c r="L67" i="12"/>
  <c r="K67" i="12"/>
  <c r="J67" i="12"/>
  <c r="P66" i="12"/>
  <c r="M66" i="12" s="1"/>
  <c r="L66" i="12"/>
  <c r="K66" i="12"/>
  <c r="J66" i="12"/>
  <c r="P65" i="12"/>
  <c r="M65" i="12"/>
  <c r="L65" i="12"/>
  <c r="K65" i="12"/>
  <c r="J65" i="12"/>
  <c r="P64" i="12"/>
  <c r="M64" i="12" s="1"/>
  <c r="L64" i="12"/>
  <c r="K64" i="12"/>
  <c r="J64" i="12"/>
  <c r="P63" i="12"/>
  <c r="M63" i="12"/>
  <c r="L63" i="12"/>
  <c r="K63" i="12"/>
  <c r="J63" i="12"/>
  <c r="P62" i="12"/>
  <c r="M62" i="12" s="1"/>
  <c r="L62" i="12"/>
  <c r="K62" i="12"/>
  <c r="J62" i="12"/>
  <c r="P61" i="12"/>
  <c r="M61" i="12" s="1"/>
  <c r="L61" i="12"/>
  <c r="K61" i="12"/>
  <c r="J61" i="12"/>
  <c r="P60" i="12"/>
  <c r="M60" i="12" s="1"/>
  <c r="L60" i="12"/>
  <c r="K60" i="12"/>
  <c r="J60" i="12"/>
  <c r="P59" i="12"/>
  <c r="M59" i="12"/>
  <c r="L59" i="12"/>
  <c r="K59" i="12"/>
  <c r="J59" i="12"/>
  <c r="P58" i="12"/>
  <c r="M58" i="12"/>
  <c r="L58" i="12"/>
  <c r="K58" i="12"/>
  <c r="J58" i="12"/>
  <c r="P57" i="12"/>
  <c r="M57" i="12" s="1"/>
  <c r="L57" i="12"/>
  <c r="K57" i="12"/>
  <c r="J57" i="12"/>
  <c r="P56" i="12"/>
  <c r="M56" i="12" s="1"/>
  <c r="L56" i="12"/>
  <c r="K56" i="12"/>
  <c r="J56" i="12"/>
  <c r="P55" i="12"/>
  <c r="M55" i="12"/>
  <c r="L55" i="12"/>
  <c r="K55" i="12"/>
  <c r="J55" i="12"/>
  <c r="P54" i="12"/>
  <c r="M54" i="12"/>
  <c r="L54" i="12"/>
  <c r="K54" i="12"/>
  <c r="J54" i="12"/>
  <c r="P53" i="12"/>
  <c r="M53" i="12"/>
  <c r="L53" i="12"/>
  <c r="K53" i="12"/>
  <c r="J53" i="12"/>
  <c r="P52" i="12"/>
  <c r="M52" i="12" s="1"/>
  <c r="L52" i="12"/>
  <c r="K52" i="12"/>
  <c r="J52" i="12"/>
  <c r="P51" i="12"/>
  <c r="M51" i="12"/>
  <c r="L51" i="12"/>
  <c r="K51" i="12"/>
  <c r="J51" i="12"/>
  <c r="P50" i="12"/>
  <c r="M50" i="12" s="1"/>
  <c r="L50" i="12"/>
  <c r="K50" i="12"/>
  <c r="J50" i="12"/>
  <c r="P49" i="12"/>
  <c r="M49" i="12"/>
  <c r="L49" i="12"/>
  <c r="K49" i="12"/>
  <c r="J49" i="12"/>
  <c r="P48" i="12"/>
  <c r="M48" i="12" s="1"/>
  <c r="L48" i="12"/>
  <c r="K48" i="12"/>
  <c r="J48" i="12"/>
  <c r="P47" i="12"/>
  <c r="M47" i="12"/>
  <c r="L47" i="12"/>
  <c r="K47" i="12"/>
  <c r="J47" i="12"/>
  <c r="P46" i="12"/>
  <c r="M46" i="12" s="1"/>
  <c r="L46" i="12"/>
  <c r="K46" i="12"/>
  <c r="J46" i="12"/>
  <c r="P45" i="12"/>
  <c r="M45" i="12" s="1"/>
  <c r="L45" i="12"/>
  <c r="K45" i="12"/>
  <c r="J45" i="12"/>
  <c r="P44" i="12"/>
  <c r="M44" i="12" s="1"/>
  <c r="L44" i="12"/>
  <c r="K44" i="12"/>
  <c r="J44" i="12"/>
  <c r="P43" i="12"/>
  <c r="M43" i="12"/>
  <c r="L43" i="12"/>
  <c r="K43" i="12"/>
  <c r="J43" i="12"/>
  <c r="P42" i="12"/>
  <c r="M42" i="12"/>
  <c r="L42" i="12"/>
  <c r="K42" i="12"/>
  <c r="J42" i="12"/>
  <c r="P41" i="12"/>
  <c r="M41" i="12" s="1"/>
  <c r="L41" i="12"/>
  <c r="K41" i="12"/>
  <c r="J41" i="12"/>
  <c r="P40" i="12"/>
  <c r="M40" i="12" s="1"/>
  <c r="L40" i="12"/>
  <c r="K40" i="12"/>
  <c r="J40" i="12"/>
  <c r="K41" i="11"/>
  <c r="B21" i="11"/>
  <c r="B20" i="11"/>
  <c r="B19" i="11"/>
  <c r="H18" i="11"/>
  <c r="F18" i="11"/>
  <c r="D18" i="11"/>
  <c r="L11" i="11"/>
  <c r="Y3" i="11"/>
  <c r="AK1" i="11"/>
  <c r="AJ1" i="11"/>
  <c r="AI1" i="11"/>
  <c r="AH1" i="11"/>
  <c r="AG1" i="11"/>
  <c r="AF1" i="11"/>
  <c r="AE1" i="11"/>
  <c r="AD1" i="11"/>
  <c r="AC1" i="11"/>
  <c r="AB1" i="11"/>
  <c r="L7" i="11" s="1"/>
  <c r="K41" i="10"/>
  <c r="B21" i="10"/>
  <c r="B20" i="10"/>
  <c r="B19" i="10"/>
  <c r="H18" i="10"/>
  <c r="F18" i="10"/>
  <c r="D18" i="10"/>
  <c r="L11" i="10"/>
  <c r="Y3" i="10"/>
  <c r="L7" i="10" s="1"/>
  <c r="AK1" i="10"/>
  <c r="AJ1" i="10"/>
  <c r="AH1" i="10"/>
  <c r="AG1" i="10"/>
  <c r="AF1" i="10"/>
  <c r="AE1" i="10"/>
  <c r="AD1" i="10"/>
  <c r="AC1" i="10"/>
  <c r="AB1" i="10"/>
  <c r="L9" i="10" s="1"/>
  <c r="K41" i="9"/>
  <c r="B22" i="9"/>
  <c r="B21" i="9"/>
  <c r="B20" i="9"/>
  <c r="B19" i="9"/>
  <c r="J18" i="9"/>
  <c r="H18" i="9"/>
  <c r="F18" i="9"/>
  <c r="D18" i="9"/>
  <c r="L11" i="9"/>
  <c r="Y3" i="9"/>
  <c r="L7" i="9" s="1"/>
  <c r="AK1" i="9"/>
  <c r="AJ1" i="9"/>
  <c r="AH1" i="9"/>
  <c r="AG1" i="9"/>
  <c r="AF1" i="9"/>
  <c r="AE1" i="9"/>
  <c r="AD1" i="9"/>
  <c r="AC1" i="9"/>
  <c r="AB1" i="9"/>
  <c r="L9" i="9" s="1"/>
  <c r="K41" i="8"/>
  <c r="B22" i="8"/>
  <c r="B21" i="8"/>
  <c r="B20" i="8"/>
  <c r="B19" i="8"/>
  <c r="J18" i="8"/>
  <c r="H18" i="8"/>
  <c r="F18" i="8"/>
  <c r="D18" i="8"/>
  <c r="L11" i="8"/>
  <c r="Y3" i="8"/>
  <c r="L7" i="8" s="1"/>
  <c r="AK1" i="8"/>
  <c r="AJ1" i="8"/>
  <c r="AH1" i="8"/>
  <c r="AG1" i="8"/>
  <c r="AF1" i="8"/>
  <c r="AD1" i="8"/>
  <c r="AC1" i="8"/>
  <c r="AB1" i="8"/>
  <c r="L9" i="8" s="1"/>
  <c r="P156" i="7"/>
  <c r="M156" i="7"/>
  <c r="L156" i="7"/>
  <c r="K156" i="7"/>
  <c r="J156" i="7"/>
  <c r="P155" i="7"/>
  <c r="M155" i="7"/>
  <c r="L155" i="7"/>
  <c r="K155" i="7"/>
  <c r="J155" i="7"/>
  <c r="P154" i="7"/>
  <c r="M154" i="7" s="1"/>
  <c r="L154" i="7"/>
  <c r="K154" i="7"/>
  <c r="J154" i="7"/>
  <c r="P153" i="7"/>
  <c r="M153" i="7" s="1"/>
  <c r="L153" i="7"/>
  <c r="K153" i="7"/>
  <c r="J153" i="7"/>
  <c r="P152" i="7"/>
  <c r="M152" i="7"/>
  <c r="L152" i="7"/>
  <c r="K152" i="7"/>
  <c r="J152" i="7"/>
  <c r="P151" i="7"/>
  <c r="M151" i="7"/>
  <c r="L151" i="7"/>
  <c r="K151" i="7"/>
  <c r="J151" i="7"/>
  <c r="P150" i="7"/>
  <c r="M150" i="7" s="1"/>
  <c r="L150" i="7"/>
  <c r="K150" i="7"/>
  <c r="J150" i="7"/>
  <c r="P149" i="7"/>
  <c r="M149" i="7" s="1"/>
  <c r="L149" i="7"/>
  <c r="K149" i="7"/>
  <c r="J149" i="7"/>
  <c r="P148" i="7"/>
  <c r="M148" i="7"/>
  <c r="L148" i="7"/>
  <c r="K148" i="7"/>
  <c r="J148" i="7"/>
  <c r="P147" i="7"/>
  <c r="M147" i="7"/>
  <c r="L147" i="7"/>
  <c r="K147" i="7"/>
  <c r="J147" i="7"/>
  <c r="P146" i="7"/>
  <c r="M146" i="7" s="1"/>
  <c r="L146" i="7"/>
  <c r="K146" i="7"/>
  <c r="J146" i="7"/>
  <c r="P145" i="7"/>
  <c r="M145" i="7" s="1"/>
  <c r="L145" i="7"/>
  <c r="K145" i="7"/>
  <c r="J145" i="7"/>
  <c r="P144" i="7"/>
  <c r="M144" i="7"/>
  <c r="L144" i="7"/>
  <c r="K144" i="7"/>
  <c r="J144" i="7"/>
  <c r="P143" i="7"/>
  <c r="M143" i="7"/>
  <c r="L143" i="7"/>
  <c r="K143" i="7"/>
  <c r="J143" i="7"/>
  <c r="P142" i="7"/>
  <c r="M142" i="7" s="1"/>
  <c r="L142" i="7"/>
  <c r="K142" i="7"/>
  <c r="J142" i="7"/>
  <c r="P141" i="7"/>
  <c r="M141" i="7" s="1"/>
  <c r="L141" i="7"/>
  <c r="K141" i="7"/>
  <c r="J141" i="7"/>
  <c r="P140" i="7"/>
  <c r="M140" i="7"/>
  <c r="L140" i="7"/>
  <c r="K140" i="7"/>
  <c r="J140" i="7"/>
  <c r="P139" i="7"/>
  <c r="M139" i="7"/>
  <c r="L139" i="7"/>
  <c r="K139" i="7"/>
  <c r="J139" i="7"/>
  <c r="P138" i="7"/>
  <c r="M138" i="7" s="1"/>
  <c r="L138" i="7"/>
  <c r="K138" i="7"/>
  <c r="J138" i="7"/>
  <c r="P137" i="7"/>
  <c r="M137" i="7" s="1"/>
  <c r="L137" i="7"/>
  <c r="K137" i="7"/>
  <c r="J137" i="7"/>
  <c r="P136" i="7"/>
  <c r="M136" i="7"/>
  <c r="L136" i="7"/>
  <c r="K136" i="7"/>
  <c r="J136" i="7"/>
  <c r="P135" i="7"/>
  <c r="M135" i="7"/>
  <c r="L135" i="7"/>
  <c r="K135" i="7"/>
  <c r="J135" i="7"/>
  <c r="P134" i="7"/>
  <c r="M134" i="7" s="1"/>
  <c r="L134" i="7"/>
  <c r="K134" i="7"/>
  <c r="J134" i="7"/>
  <c r="P133" i="7"/>
  <c r="M133" i="7" s="1"/>
  <c r="L133" i="7"/>
  <c r="K133" i="7"/>
  <c r="J133" i="7"/>
  <c r="P132" i="7"/>
  <c r="M132" i="7"/>
  <c r="L132" i="7"/>
  <c r="K132" i="7"/>
  <c r="J132" i="7"/>
  <c r="P131" i="7"/>
  <c r="M131" i="7"/>
  <c r="L131" i="7"/>
  <c r="K131" i="7"/>
  <c r="J131" i="7"/>
  <c r="P130" i="7"/>
  <c r="M130" i="7" s="1"/>
  <c r="L130" i="7"/>
  <c r="K130" i="7"/>
  <c r="J130" i="7"/>
  <c r="P129" i="7"/>
  <c r="M129" i="7" s="1"/>
  <c r="L129" i="7"/>
  <c r="K129" i="7"/>
  <c r="J129" i="7"/>
  <c r="P128" i="7"/>
  <c r="M128" i="7" s="1"/>
  <c r="L128" i="7"/>
  <c r="K128" i="7"/>
  <c r="J128" i="7"/>
  <c r="P127" i="7"/>
  <c r="M127" i="7"/>
  <c r="L127" i="7"/>
  <c r="K127" i="7"/>
  <c r="J127" i="7"/>
  <c r="P126" i="7"/>
  <c r="M126" i="7" s="1"/>
  <c r="L126" i="7"/>
  <c r="K126" i="7"/>
  <c r="J126" i="7"/>
  <c r="P125" i="7"/>
  <c r="M125" i="7" s="1"/>
  <c r="L125" i="7"/>
  <c r="K125" i="7"/>
  <c r="J125" i="7"/>
  <c r="P124" i="7"/>
  <c r="M124" i="7" s="1"/>
  <c r="L124" i="7"/>
  <c r="K124" i="7"/>
  <c r="J124" i="7"/>
  <c r="P123" i="7"/>
  <c r="M123" i="7"/>
  <c r="L123" i="7"/>
  <c r="K123" i="7"/>
  <c r="J123" i="7"/>
  <c r="P122" i="7"/>
  <c r="M122" i="7" s="1"/>
  <c r="L122" i="7"/>
  <c r="K122" i="7"/>
  <c r="J122" i="7"/>
  <c r="P121" i="7"/>
  <c r="M121" i="7" s="1"/>
  <c r="L121" i="7"/>
  <c r="K121" i="7"/>
  <c r="J121" i="7"/>
  <c r="P120" i="7"/>
  <c r="M120" i="7" s="1"/>
  <c r="L120" i="7"/>
  <c r="K120" i="7"/>
  <c r="J120" i="7"/>
  <c r="P119" i="7"/>
  <c r="M119" i="7"/>
  <c r="L119" i="7"/>
  <c r="K119" i="7"/>
  <c r="J119" i="7"/>
  <c r="P118" i="7"/>
  <c r="M118" i="7" s="1"/>
  <c r="L118" i="7"/>
  <c r="K118" i="7"/>
  <c r="J118" i="7"/>
  <c r="P117" i="7"/>
  <c r="M117" i="7" s="1"/>
  <c r="L117" i="7"/>
  <c r="K117" i="7"/>
  <c r="J117" i="7"/>
  <c r="P116" i="7"/>
  <c r="M116" i="7" s="1"/>
  <c r="L116" i="7"/>
  <c r="K116" i="7"/>
  <c r="J116" i="7"/>
  <c r="P115" i="7"/>
  <c r="M115" i="7"/>
  <c r="L115" i="7"/>
  <c r="K115" i="7"/>
  <c r="J115" i="7"/>
  <c r="P114" i="7"/>
  <c r="M114" i="7" s="1"/>
  <c r="L114" i="7"/>
  <c r="K114" i="7"/>
  <c r="J114" i="7"/>
  <c r="P113" i="7"/>
  <c r="M113" i="7" s="1"/>
  <c r="L113" i="7"/>
  <c r="K113" i="7"/>
  <c r="J113" i="7"/>
  <c r="P112" i="7"/>
  <c r="M112" i="7" s="1"/>
  <c r="L112" i="7"/>
  <c r="K112" i="7"/>
  <c r="J112" i="7"/>
  <c r="P111" i="7"/>
  <c r="M111" i="7"/>
  <c r="L111" i="7"/>
  <c r="K111" i="7"/>
  <c r="J111" i="7"/>
  <c r="P110" i="7"/>
  <c r="M110" i="7" s="1"/>
  <c r="L110" i="7"/>
  <c r="K110" i="7"/>
  <c r="J110" i="7"/>
  <c r="P109" i="7"/>
  <c r="M109" i="7" s="1"/>
  <c r="L109" i="7"/>
  <c r="K109" i="7"/>
  <c r="J109" i="7"/>
  <c r="P108" i="7"/>
  <c r="M108" i="7" s="1"/>
  <c r="L108" i="7"/>
  <c r="K108" i="7"/>
  <c r="J108" i="7"/>
  <c r="P107" i="7"/>
  <c r="M107" i="7"/>
  <c r="L107" i="7"/>
  <c r="K107" i="7"/>
  <c r="J107" i="7"/>
  <c r="P106" i="7"/>
  <c r="M106" i="7" s="1"/>
  <c r="L106" i="7"/>
  <c r="K106" i="7"/>
  <c r="J106" i="7"/>
  <c r="P105" i="7"/>
  <c r="M105" i="7" s="1"/>
  <c r="L105" i="7"/>
  <c r="K105" i="7"/>
  <c r="J105" i="7"/>
  <c r="P104" i="7"/>
  <c r="M104" i="7" s="1"/>
  <c r="L104" i="7"/>
  <c r="K104" i="7"/>
  <c r="J104" i="7"/>
  <c r="P103" i="7"/>
  <c r="M103" i="7"/>
  <c r="L103" i="7"/>
  <c r="K103" i="7"/>
  <c r="J103" i="7"/>
  <c r="P102" i="7"/>
  <c r="M102" i="7"/>
  <c r="L102" i="7"/>
  <c r="K102" i="7"/>
  <c r="J102" i="7"/>
  <c r="P101" i="7"/>
  <c r="M101" i="7" s="1"/>
  <c r="L101" i="7"/>
  <c r="K101" i="7"/>
  <c r="J101" i="7"/>
  <c r="P100" i="7"/>
  <c r="M100" i="7" s="1"/>
  <c r="L100" i="7"/>
  <c r="K100" i="7"/>
  <c r="J100" i="7"/>
  <c r="P99" i="7"/>
  <c r="M99" i="7"/>
  <c r="L99" i="7"/>
  <c r="K99" i="7"/>
  <c r="J99" i="7"/>
  <c r="P98" i="7"/>
  <c r="M98" i="7" s="1"/>
  <c r="L98" i="7"/>
  <c r="K98" i="7"/>
  <c r="J98" i="7"/>
  <c r="P97" i="7"/>
  <c r="M97" i="7" s="1"/>
  <c r="L97" i="7"/>
  <c r="K97" i="7"/>
  <c r="J97" i="7"/>
  <c r="P96" i="7"/>
  <c r="M96" i="7" s="1"/>
  <c r="L96" i="7"/>
  <c r="K96" i="7"/>
  <c r="J96" i="7"/>
  <c r="P95" i="7"/>
  <c r="M95" i="7"/>
  <c r="L95" i="7"/>
  <c r="K95" i="7"/>
  <c r="J95" i="7"/>
  <c r="P94" i="7"/>
  <c r="M94" i="7"/>
  <c r="L94" i="7"/>
  <c r="K94" i="7"/>
  <c r="J94" i="7"/>
  <c r="P93" i="7"/>
  <c r="M93" i="7" s="1"/>
  <c r="L93" i="7"/>
  <c r="K93" i="7"/>
  <c r="J93" i="7"/>
  <c r="P92" i="7"/>
  <c r="M92" i="7" s="1"/>
  <c r="L92" i="7"/>
  <c r="K92" i="7"/>
  <c r="J92" i="7"/>
  <c r="P91" i="7"/>
  <c r="M91" i="7"/>
  <c r="L91" i="7"/>
  <c r="K91" i="7"/>
  <c r="J91" i="7"/>
  <c r="P90" i="7"/>
  <c r="M90" i="7" s="1"/>
  <c r="L90" i="7"/>
  <c r="K90" i="7"/>
  <c r="J90" i="7"/>
  <c r="P89" i="7"/>
  <c r="M89" i="7" s="1"/>
  <c r="L89" i="7"/>
  <c r="K89" i="7"/>
  <c r="J89" i="7"/>
  <c r="P88" i="7"/>
  <c r="M88" i="7" s="1"/>
  <c r="L88" i="7"/>
  <c r="K88" i="7"/>
  <c r="J88" i="7"/>
  <c r="P87" i="7"/>
  <c r="M87" i="7"/>
  <c r="L87" i="7"/>
  <c r="K87" i="7"/>
  <c r="J87" i="7"/>
  <c r="P86" i="7"/>
  <c r="M86" i="7"/>
  <c r="L86" i="7"/>
  <c r="K86" i="7"/>
  <c r="J86" i="7"/>
  <c r="P85" i="7"/>
  <c r="M85" i="7" s="1"/>
  <c r="L85" i="7"/>
  <c r="K85" i="7"/>
  <c r="J85" i="7"/>
  <c r="P84" i="7"/>
  <c r="M84" i="7" s="1"/>
  <c r="L84" i="7"/>
  <c r="K84" i="7"/>
  <c r="J84" i="7"/>
  <c r="P83" i="7"/>
  <c r="M83" i="7"/>
  <c r="L83" i="7"/>
  <c r="K83" i="7"/>
  <c r="J83" i="7"/>
  <c r="P82" i="7"/>
  <c r="M82" i="7" s="1"/>
  <c r="L82" i="7"/>
  <c r="K82" i="7"/>
  <c r="J82" i="7"/>
  <c r="P81" i="7"/>
  <c r="M81" i="7" s="1"/>
  <c r="L81" i="7"/>
  <c r="K81" i="7"/>
  <c r="J81" i="7"/>
  <c r="P80" i="7"/>
  <c r="M80" i="7" s="1"/>
  <c r="L80" i="7"/>
  <c r="K80" i="7"/>
  <c r="J80" i="7"/>
  <c r="P79" i="7"/>
  <c r="M79" i="7"/>
  <c r="L79" i="7"/>
  <c r="K79" i="7"/>
  <c r="J79" i="7"/>
  <c r="P78" i="7"/>
  <c r="M78" i="7"/>
  <c r="L78" i="7"/>
  <c r="K78" i="7"/>
  <c r="J78" i="7"/>
  <c r="P77" i="7"/>
  <c r="M77" i="7" s="1"/>
  <c r="L77" i="7"/>
  <c r="K77" i="7"/>
  <c r="J77" i="7"/>
  <c r="P76" i="7"/>
  <c r="M76" i="7" s="1"/>
  <c r="L76" i="7"/>
  <c r="K76" i="7"/>
  <c r="J76" i="7"/>
  <c r="P75" i="7"/>
  <c r="M75" i="7"/>
  <c r="L75" i="7"/>
  <c r="K75" i="7"/>
  <c r="J75" i="7"/>
  <c r="P74" i="7"/>
  <c r="M74" i="7" s="1"/>
  <c r="L74" i="7"/>
  <c r="K74" i="7"/>
  <c r="J74" i="7"/>
  <c r="P73" i="7"/>
  <c r="M73" i="7" s="1"/>
  <c r="L73" i="7"/>
  <c r="K73" i="7"/>
  <c r="J73" i="7"/>
  <c r="P72" i="7"/>
  <c r="M72" i="7" s="1"/>
  <c r="L72" i="7"/>
  <c r="K72" i="7"/>
  <c r="J72" i="7"/>
  <c r="P71" i="7"/>
  <c r="M71" i="7"/>
  <c r="L71" i="7"/>
  <c r="K71" i="7"/>
  <c r="J71" i="7"/>
  <c r="P70" i="7"/>
  <c r="M70" i="7"/>
  <c r="L70" i="7"/>
  <c r="K70" i="7"/>
  <c r="J70" i="7"/>
  <c r="P69" i="7"/>
  <c r="M69" i="7" s="1"/>
  <c r="L69" i="7"/>
  <c r="K69" i="7"/>
  <c r="J69" i="7"/>
  <c r="P68" i="7"/>
  <c r="M68" i="7" s="1"/>
  <c r="L68" i="7"/>
  <c r="K68" i="7"/>
  <c r="J68" i="7"/>
  <c r="P67" i="7"/>
  <c r="M67" i="7"/>
  <c r="L67" i="7"/>
  <c r="K67" i="7"/>
  <c r="J67" i="7"/>
  <c r="P66" i="7"/>
  <c r="M66" i="7" s="1"/>
  <c r="L66" i="7"/>
  <c r="K66" i="7"/>
  <c r="J66" i="7"/>
  <c r="P65" i="7"/>
  <c r="M65" i="7" s="1"/>
  <c r="L65" i="7"/>
  <c r="K65" i="7"/>
  <c r="J65" i="7"/>
  <c r="P64" i="7"/>
  <c r="M64" i="7" s="1"/>
  <c r="L64" i="7"/>
  <c r="K64" i="7"/>
  <c r="J64" i="7"/>
  <c r="P63" i="7"/>
  <c r="M63" i="7"/>
  <c r="L63" i="7"/>
  <c r="K63" i="7"/>
  <c r="J63" i="7"/>
  <c r="P62" i="7"/>
  <c r="M62" i="7"/>
  <c r="L62" i="7"/>
  <c r="K62" i="7"/>
  <c r="J62" i="7"/>
  <c r="P61" i="7"/>
  <c r="M61" i="7" s="1"/>
  <c r="L61" i="7"/>
  <c r="K61" i="7"/>
  <c r="J61" i="7"/>
  <c r="P60" i="7"/>
  <c r="M60" i="7" s="1"/>
  <c r="L60" i="7"/>
  <c r="K60" i="7"/>
  <c r="J60" i="7"/>
  <c r="P59" i="7"/>
  <c r="M59" i="7"/>
  <c r="L59" i="7"/>
  <c r="K59" i="7"/>
  <c r="J59" i="7"/>
  <c r="P58" i="7"/>
  <c r="M58" i="7" s="1"/>
  <c r="L58" i="7"/>
  <c r="K58" i="7"/>
  <c r="J58" i="7"/>
  <c r="P57" i="7"/>
  <c r="M57" i="7" s="1"/>
  <c r="L57" i="7"/>
  <c r="K57" i="7"/>
  <c r="J57" i="7"/>
  <c r="P56" i="7"/>
  <c r="M56" i="7" s="1"/>
  <c r="L56" i="7"/>
  <c r="K56" i="7"/>
  <c r="J56" i="7"/>
  <c r="P55" i="7"/>
  <c r="M55" i="7"/>
  <c r="L55" i="7"/>
  <c r="K55" i="7"/>
  <c r="J55" i="7"/>
  <c r="P54" i="7"/>
  <c r="M54" i="7"/>
  <c r="L54" i="7"/>
  <c r="K54" i="7"/>
  <c r="J54" i="7"/>
  <c r="P53" i="7"/>
  <c r="M53" i="7" s="1"/>
  <c r="L53" i="7"/>
  <c r="K53" i="7"/>
  <c r="J53" i="7"/>
  <c r="P52" i="7"/>
  <c r="M52" i="7" s="1"/>
  <c r="L52" i="7"/>
  <c r="K52" i="7"/>
  <c r="J52" i="7"/>
  <c r="P51" i="7"/>
  <c r="M51" i="7"/>
  <c r="L51" i="7"/>
  <c r="K51" i="7"/>
  <c r="J51" i="7"/>
  <c r="P50" i="7"/>
  <c r="M50" i="7" s="1"/>
  <c r="L50" i="7"/>
  <c r="K50" i="7"/>
  <c r="J50" i="7"/>
  <c r="P49" i="7"/>
  <c r="M49" i="7" s="1"/>
  <c r="L49" i="7"/>
  <c r="K49" i="7"/>
  <c r="J49" i="7"/>
  <c r="P48" i="7"/>
  <c r="M48" i="7" s="1"/>
  <c r="L48" i="7"/>
  <c r="K48" i="7"/>
  <c r="J48" i="7"/>
  <c r="P47" i="7"/>
  <c r="M47" i="7"/>
  <c r="L47" i="7"/>
  <c r="K47" i="7"/>
  <c r="J47" i="7"/>
  <c r="P46" i="7"/>
  <c r="M46" i="7"/>
  <c r="L46" i="7"/>
  <c r="K46" i="7"/>
  <c r="J46" i="7"/>
  <c r="P45" i="7"/>
  <c r="M45" i="7" s="1"/>
  <c r="L45" i="7"/>
  <c r="K45" i="7"/>
  <c r="J45" i="7"/>
  <c r="P44" i="7"/>
  <c r="M44" i="7" s="1"/>
  <c r="L44" i="7"/>
  <c r="K44" i="7"/>
  <c r="J44" i="7"/>
  <c r="P43" i="7"/>
  <c r="M43" i="7"/>
  <c r="L43" i="7"/>
  <c r="K43" i="7"/>
  <c r="J43" i="7"/>
  <c r="P42" i="7"/>
  <c r="M42" i="7" s="1"/>
  <c r="L42" i="7"/>
  <c r="K42" i="7"/>
  <c r="J42" i="7"/>
  <c r="P41" i="7"/>
  <c r="M41" i="7" s="1"/>
  <c r="L41" i="7"/>
  <c r="K41" i="7"/>
  <c r="J41" i="7"/>
  <c r="P40" i="7"/>
  <c r="M40" i="7" s="1"/>
  <c r="L40" i="7"/>
  <c r="K40" i="7"/>
  <c r="J40" i="7"/>
  <c r="K41" i="5"/>
  <c r="B22" i="5"/>
  <c r="B21" i="5"/>
  <c r="B20" i="5"/>
  <c r="B19" i="5"/>
  <c r="J18" i="5"/>
  <c r="H18" i="5"/>
  <c r="F18" i="5"/>
  <c r="D18" i="5"/>
  <c r="Y3" i="5"/>
  <c r="AD1" i="5"/>
  <c r="K41" i="4"/>
  <c r="B22" i="4"/>
  <c r="B21" i="4"/>
  <c r="B20" i="4"/>
  <c r="B19" i="4"/>
  <c r="J18" i="4"/>
  <c r="H18" i="4"/>
  <c r="F18" i="4"/>
  <c r="D18" i="4"/>
  <c r="Y3" i="4"/>
  <c r="AK1" i="4"/>
  <c r="AH1" i="4"/>
  <c r="AG1" i="4"/>
  <c r="AD1" i="4"/>
  <c r="AC1" i="4"/>
  <c r="P156" i="3"/>
  <c r="M156" i="3"/>
  <c r="L156" i="3"/>
  <c r="K156" i="3"/>
  <c r="J156" i="3"/>
  <c r="P155" i="3"/>
  <c r="M155" i="3" s="1"/>
  <c r="L155" i="3"/>
  <c r="K155" i="3"/>
  <c r="J155" i="3"/>
  <c r="P154" i="3"/>
  <c r="M154" i="3" s="1"/>
  <c r="L154" i="3"/>
  <c r="K154" i="3"/>
  <c r="J154" i="3"/>
  <c r="P153" i="3"/>
  <c r="M153" i="3" s="1"/>
  <c r="L153" i="3"/>
  <c r="K153" i="3"/>
  <c r="J153" i="3"/>
  <c r="P152" i="3"/>
  <c r="M152" i="3"/>
  <c r="L152" i="3"/>
  <c r="K152" i="3"/>
  <c r="J152" i="3"/>
  <c r="P151" i="3"/>
  <c r="M151" i="3"/>
  <c r="L151" i="3"/>
  <c r="K151" i="3"/>
  <c r="J151" i="3"/>
  <c r="P150" i="3"/>
  <c r="M150" i="3" s="1"/>
  <c r="L150" i="3"/>
  <c r="K150" i="3"/>
  <c r="J150" i="3"/>
  <c r="P149" i="3"/>
  <c r="M149" i="3" s="1"/>
  <c r="L149" i="3"/>
  <c r="K149" i="3"/>
  <c r="J149" i="3"/>
  <c r="P148" i="3"/>
  <c r="M148" i="3"/>
  <c r="L148" i="3"/>
  <c r="K148" i="3"/>
  <c r="J148" i="3"/>
  <c r="P147" i="3"/>
  <c r="M147" i="3" s="1"/>
  <c r="L147" i="3"/>
  <c r="K147" i="3"/>
  <c r="J147" i="3"/>
  <c r="P146" i="3"/>
  <c r="M146" i="3" s="1"/>
  <c r="L146" i="3"/>
  <c r="K146" i="3"/>
  <c r="J146" i="3"/>
  <c r="P145" i="3"/>
  <c r="M145" i="3" s="1"/>
  <c r="L145" i="3"/>
  <c r="K145" i="3"/>
  <c r="J145" i="3"/>
  <c r="P144" i="3"/>
  <c r="M144" i="3"/>
  <c r="L144" i="3"/>
  <c r="K144" i="3"/>
  <c r="J144" i="3"/>
  <c r="P143" i="3"/>
  <c r="M143" i="3"/>
  <c r="L143" i="3"/>
  <c r="K143" i="3"/>
  <c r="J143" i="3"/>
  <c r="P142" i="3"/>
  <c r="M142" i="3" s="1"/>
  <c r="L142" i="3"/>
  <c r="K142" i="3"/>
  <c r="J142" i="3"/>
  <c r="P141" i="3"/>
  <c r="M141" i="3" s="1"/>
  <c r="L141" i="3"/>
  <c r="K141" i="3"/>
  <c r="J141" i="3"/>
  <c r="P140" i="3"/>
  <c r="M140" i="3"/>
  <c r="L140" i="3"/>
  <c r="K140" i="3"/>
  <c r="J140" i="3"/>
  <c r="P139" i="3"/>
  <c r="M139" i="3" s="1"/>
  <c r="L139" i="3"/>
  <c r="K139" i="3"/>
  <c r="J139" i="3"/>
  <c r="P138" i="3"/>
  <c r="M138" i="3" s="1"/>
  <c r="L138" i="3"/>
  <c r="K138" i="3"/>
  <c r="J138" i="3"/>
  <c r="P137" i="3"/>
  <c r="M137" i="3" s="1"/>
  <c r="L137" i="3"/>
  <c r="K137" i="3"/>
  <c r="J137" i="3"/>
  <c r="P136" i="3"/>
  <c r="M136" i="3"/>
  <c r="L136" i="3"/>
  <c r="K136" i="3"/>
  <c r="J136" i="3"/>
  <c r="P135" i="3"/>
  <c r="M135" i="3"/>
  <c r="L135" i="3"/>
  <c r="K135" i="3"/>
  <c r="J135" i="3"/>
  <c r="P134" i="3"/>
  <c r="M134" i="3" s="1"/>
  <c r="L134" i="3"/>
  <c r="K134" i="3"/>
  <c r="J134" i="3"/>
  <c r="P133" i="3"/>
  <c r="M133" i="3" s="1"/>
  <c r="L133" i="3"/>
  <c r="K133" i="3"/>
  <c r="J133" i="3"/>
  <c r="P132" i="3"/>
  <c r="M132" i="3"/>
  <c r="L132" i="3"/>
  <c r="K132" i="3"/>
  <c r="J132" i="3"/>
  <c r="P131" i="3"/>
  <c r="M131" i="3" s="1"/>
  <c r="L131" i="3"/>
  <c r="K131" i="3"/>
  <c r="J131" i="3"/>
  <c r="P130" i="3"/>
  <c r="M130" i="3" s="1"/>
  <c r="L130" i="3"/>
  <c r="K130" i="3"/>
  <c r="J130" i="3"/>
  <c r="P129" i="3"/>
  <c r="M129" i="3" s="1"/>
  <c r="L129" i="3"/>
  <c r="K129" i="3"/>
  <c r="J129" i="3"/>
  <c r="P128" i="3"/>
  <c r="M128" i="3"/>
  <c r="L128" i="3"/>
  <c r="K128" i="3"/>
  <c r="J128" i="3"/>
  <c r="P127" i="3"/>
  <c r="M127" i="3"/>
  <c r="L127" i="3"/>
  <c r="K127" i="3"/>
  <c r="J127" i="3"/>
  <c r="P126" i="3"/>
  <c r="M126" i="3" s="1"/>
  <c r="L126" i="3"/>
  <c r="K126" i="3"/>
  <c r="J126" i="3"/>
  <c r="P125" i="3"/>
  <c r="M125" i="3" s="1"/>
  <c r="L125" i="3"/>
  <c r="K125" i="3"/>
  <c r="J125" i="3"/>
  <c r="P124" i="3"/>
  <c r="M124" i="3"/>
  <c r="L124" i="3"/>
  <c r="K124" i="3"/>
  <c r="J124" i="3"/>
  <c r="P123" i="3"/>
  <c r="M123" i="3" s="1"/>
  <c r="L123" i="3"/>
  <c r="K123" i="3"/>
  <c r="J123" i="3"/>
  <c r="P122" i="3"/>
  <c r="M122" i="3" s="1"/>
  <c r="L122" i="3"/>
  <c r="K122" i="3"/>
  <c r="J122" i="3"/>
  <c r="P121" i="3"/>
  <c r="M121" i="3" s="1"/>
  <c r="L121" i="3"/>
  <c r="K121" i="3"/>
  <c r="J121" i="3"/>
  <c r="P120" i="3"/>
  <c r="M120" i="3"/>
  <c r="L120" i="3"/>
  <c r="K120" i="3"/>
  <c r="J120" i="3"/>
  <c r="P119" i="3"/>
  <c r="M119" i="3"/>
  <c r="L119" i="3"/>
  <c r="K119" i="3"/>
  <c r="J119" i="3"/>
  <c r="P118" i="3"/>
  <c r="M118" i="3" s="1"/>
  <c r="L118" i="3"/>
  <c r="K118" i="3"/>
  <c r="J118" i="3"/>
  <c r="P117" i="3"/>
  <c r="M117" i="3" s="1"/>
  <c r="L117" i="3"/>
  <c r="K117" i="3"/>
  <c r="J117" i="3"/>
  <c r="P116" i="3"/>
  <c r="M116" i="3"/>
  <c r="L116" i="3"/>
  <c r="K116" i="3"/>
  <c r="J116" i="3"/>
  <c r="P115" i="3"/>
  <c r="M115" i="3" s="1"/>
  <c r="L115" i="3"/>
  <c r="K115" i="3"/>
  <c r="J115" i="3"/>
  <c r="P114" i="3"/>
  <c r="M114" i="3" s="1"/>
  <c r="L114" i="3"/>
  <c r="K114" i="3"/>
  <c r="J114" i="3"/>
  <c r="P113" i="3"/>
  <c r="M113" i="3" s="1"/>
  <c r="L113" i="3"/>
  <c r="K113" i="3"/>
  <c r="J113" i="3"/>
  <c r="P112" i="3"/>
  <c r="M112" i="3"/>
  <c r="L112" i="3"/>
  <c r="K112" i="3"/>
  <c r="J112" i="3"/>
  <c r="P111" i="3"/>
  <c r="M111" i="3"/>
  <c r="L111" i="3"/>
  <c r="K111" i="3"/>
  <c r="J111" i="3"/>
  <c r="P110" i="3"/>
  <c r="M110" i="3" s="1"/>
  <c r="L110" i="3"/>
  <c r="K110" i="3"/>
  <c r="J110" i="3"/>
  <c r="P109" i="3"/>
  <c r="M109" i="3" s="1"/>
  <c r="L109" i="3"/>
  <c r="K109" i="3"/>
  <c r="J109" i="3"/>
  <c r="P108" i="3"/>
  <c r="M108" i="3"/>
  <c r="L108" i="3"/>
  <c r="K108" i="3"/>
  <c r="J108" i="3"/>
  <c r="P107" i="3"/>
  <c r="M107" i="3" s="1"/>
  <c r="L107" i="3"/>
  <c r="K107" i="3"/>
  <c r="J107" i="3"/>
  <c r="P106" i="3"/>
  <c r="M106" i="3" s="1"/>
  <c r="L106" i="3"/>
  <c r="K106" i="3"/>
  <c r="J106" i="3"/>
  <c r="P105" i="3"/>
  <c r="M105" i="3" s="1"/>
  <c r="L105" i="3"/>
  <c r="K105" i="3"/>
  <c r="J105" i="3"/>
  <c r="P104" i="3"/>
  <c r="M104" i="3"/>
  <c r="L104" i="3"/>
  <c r="K104" i="3"/>
  <c r="J104" i="3"/>
  <c r="P103" i="3"/>
  <c r="M103" i="3"/>
  <c r="L103" i="3"/>
  <c r="K103" i="3"/>
  <c r="J103" i="3"/>
  <c r="P102" i="3"/>
  <c r="M102" i="3" s="1"/>
  <c r="L102" i="3"/>
  <c r="K102" i="3"/>
  <c r="J102" i="3"/>
  <c r="P101" i="3"/>
  <c r="M101" i="3" s="1"/>
  <c r="L101" i="3"/>
  <c r="K101" i="3"/>
  <c r="J101" i="3"/>
  <c r="P100" i="3"/>
  <c r="M100" i="3"/>
  <c r="L100" i="3"/>
  <c r="K100" i="3"/>
  <c r="J100" i="3"/>
  <c r="P99" i="3"/>
  <c r="M99" i="3" s="1"/>
  <c r="L99" i="3"/>
  <c r="K99" i="3"/>
  <c r="J99" i="3"/>
  <c r="P98" i="3"/>
  <c r="M98" i="3" s="1"/>
  <c r="L98" i="3"/>
  <c r="K98" i="3"/>
  <c r="J98" i="3"/>
  <c r="P97" i="3"/>
  <c r="M97" i="3" s="1"/>
  <c r="L97" i="3"/>
  <c r="K97" i="3"/>
  <c r="J97" i="3"/>
  <c r="P96" i="3"/>
  <c r="M96" i="3"/>
  <c r="L96" i="3"/>
  <c r="K96" i="3"/>
  <c r="J96" i="3"/>
  <c r="P95" i="3"/>
  <c r="M95" i="3"/>
  <c r="L95" i="3"/>
  <c r="K95" i="3"/>
  <c r="J95" i="3"/>
  <c r="P94" i="3"/>
  <c r="M94" i="3" s="1"/>
  <c r="L94" i="3"/>
  <c r="K94" i="3"/>
  <c r="J94" i="3"/>
  <c r="P93" i="3"/>
  <c r="M93" i="3" s="1"/>
  <c r="L93" i="3"/>
  <c r="K93" i="3"/>
  <c r="J93" i="3"/>
  <c r="P92" i="3"/>
  <c r="M92" i="3"/>
  <c r="L92" i="3"/>
  <c r="K92" i="3"/>
  <c r="J92" i="3"/>
  <c r="P91" i="3"/>
  <c r="M91" i="3" s="1"/>
  <c r="L91" i="3"/>
  <c r="K91" i="3"/>
  <c r="J91" i="3"/>
  <c r="P90" i="3"/>
  <c r="M90" i="3" s="1"/>
  <c r="L90" i="3"/>
  <c r="K90" i="3"/>
  <c r="J90" i="3"/>
  <c r="P89" i="3"/>
  <c r="M89" i="3" s="1"/>
  <c r="L89" i="3"/>
  <c r="K89" i="3"/>
  <c r="J89" i="3"/>
  <c r="P88" i="3"/>
  <c r="M88" i="3"/>
  <c r="L88" i="3"/>
  <c r="K88" i="3"/>
  <c r="J88" i="3"/>
  <c r="P87" i="3"/>
  <c r="M87" i="3"/>
  <c r="L87" i="3"/>
  <c r="K87" i="3"/>
  <c r="J87" i="3"/>
  <c r="P86" i="3"/>
  <c r="M86" i="3" s="1"/>
  <c r="L86" i="3"/>
  <c r="K86" i="3"/>
  <c r="J86" i="3"/>
  <c r="P85" i="3"/>
  <c r="M85" i="3" s="1"/>
  <c r="L85" i="3"/>
  <c r="K85" i="3"/>
  <c r="J85" i="3"/>
  <c r="P84" i="3"/>
  <c r="M84" i="3"/>
  <c r="L84" i="3"/>
  <c r="K84" i="3"/>
  <c r="J84" i="3"/>
  <c r="P83" i="3"/>
  <c r="M83" i="3" s="1"/>
  <c r="L83" i="3"/>
  <c r="K83" i="3"/>
  <c r="J83" i="3"/>
  <c r="P82" i="3"/>
  <c r="M82" i="3"/>
  <c r="L82" i="3"/>
  <c r="K82" i="3"/>
  <c r="J82" i="3"/>
  <c r="P81" i="3"/>
  <c r="M81" i="3"/>
  <c r="L81" i="3"/>
  <c r="K81" i="3"/>
  <c r="J81" i="3"/>
  <c r="P80" i="3"/>
  <c r="M80" i="3"/>
  <c r="L80" i="3"/>
  <c r="K80" i="3"/>
  <c r="J80" i="3"/>
  <c r="P79" i="3"/>
  <c r="M79" i="3" s="1"/>
  <c r="L79" i="3"/>
  <c r="K79" i="3"/>
  <c r="J79" i="3"/>
  <c r="P78" i="3"/>
  <c r="M78" i="3"/>
  <c r="L78" i="3"/>
  <c r="K78" i="3"/>
  <c r="J78" i="3"/>
  <c r="P77" i="3"/>
  <c r="M77" i="3"/>
  <c r="L77" i="3"/>
  <c r="K77" i="3"/>
  <c r="J77" i="3"/>
  <c r="P76" i="3"/>
  <c r="M76" i="3"/>
  <c r="L76" i="3"/>
  <c r="K76" i="3"/>
  <c r="J76" i="3"/>
  <c r="P75" i="3"/>
  <c r="M75" i="3" s="1"/>
  <c r="L75" i="3"/>
  <c r="K75" i="3"/>
  <c r="J75" i="3"/>
  <c r="P74" i="3"/>
  <c r="M74" i="3"/>
  <c r="L74" i="3"/>
  <c r="K74" i="3"/>
  <c r="J74" i="3"/>
  <c r="P73" i="3"/>
  <c r="M73" i="3"/>
  <c r="L73" i="3"/>
  <c r="K73" i="3"/>
  <c r="J73" i="3"/>
  <c r="P72" i="3"/>
  <c r="M72" i="3"/>
  <c r="L72" i="3"/>
  <c r="K72" i="3"/>
  <c r="J72" i="3"/>
  <c r="P71" i="3"/>
  <c r="M71" i="3" s="1"/>
  <c r="L71" i="3"/>
  <c r="K71" i="3"/>
  <c r="J71" i="3"/>
  <c r="P70" i="3"/>
  <c r="M70" i="3"/>
  <c r="L70" i="3"/>
  <c r="K70" i="3"/>
  <c r="J70" i="3"/>
  <c r="P69" i="3"/>
  <c r="M69" i="3"/>
  <c r="L69" i="3"/>
  <c r="K69" i="3"/>
  <c r="J69" i="3"/>
  <c r="P68" i="3"/>
  <c r="M68" i="3"/>
  <c r="L68" i="3"/>
  <c r="K68" i="3"/>
  <c r="J68" i="3"/>
  <c r="P67" i="3"/>
  <c r="M67" i="3" s="1"/>
  <c r="L67" i="3"/>
  <c r="K67" i="3"/>
  <c r="J67" i="3"/>
  <c r="P66" i="3"/>
  <c r="M66" i="3"/>
  <c r="L66" i="3"/>
  <c r="K66" i="3"/>
  <c r="J66" i="3"/>
  <c r="P65" i="3"/>
  <c r="M65" i="3"/>
  <c r="L65" i="3"/>
  <c r="K65" i="3"/>
  <c r="J65" i="3"/>
  <c r="P64" i="3"/>
  <c r="M64" i="3"/>
  <c r="L64" i="3"/>
  <c r="K64" i="3"/>
  <c r="J64" i="3"/>
  <c r="P63" i="3"/>
  <c r="M63" i="3" s="1"/>
  <c r="L63" i="3"/>
  <c r="K63" i="3"/>
  <c r="J63" i="3"/>
  <c r="P62" i="3"/>
  <c r="M62" i="3"/>
  <c r="L62" i="3"/>
  <c r="K62" i="3"/>
  <c r="J62" i="3"/>
  <c r="P61" i="3"/>
  <c r="M61" i="3"/>
  <c r="L61" i="3"/>
  <c r="K61" i="3"/>
  <c r="J61" i="3"/>
  <c r="P60" i="3"/>
  <c r="M60" i="3"/>
  <c r="L60" i="3"/>
  <c r="K60" i="3"/>
  <c r="J60" i="3"/>
  <c r="P59" i="3"/>
  <c r="M59" i="3" s="1"/>
  <c r="L59" i="3"/>
  <c r="K59" i="3"/>
  <c r="J59" i="3"/>
  <c r="P58" i="3"/>
  <c r="M58" i="3"/>
  <c r="L58" i="3"/>
  <c r="K58" i="3"/>
  <c r="J58" i="3"/>
  <c r="P57" i="3"/>
  <c r="M57" i="3"/>
  <c r="L57" i="3"/>
  <c r="K57" i="3"/>
  <c r="J57" i="3"/>
  <c r="P56" i="3"/>
  <c r="M56" i="3"/>
  <c r="L56" i="3"/>
  <c r="K56" i="3"/>
  <c r="J56" i="3"/>
  <c r="P55" i="3"/>
  <c r="M55" i="3" s="1"/>
  <c r="L55" i="3"/>
  <c r="K55" i="3"/>
  <c r="J55" i="3"/>
  <c r="P54" i="3"/>
  <c r="M54" i="3"/>
  <c r="L54" i="3"/>
  <c r="K54" i="3"/>
  <c r="J54" i="3"/>
  <c r="P53" i="3"/>
  <c r="M53" i="3"/>
  <c r="L53" i="3"/>
  <c r="K53" i="3"/>
  <c r="J53" i="3"/>
  <c r="P52" i="3"/>
  <c r="M52" i="3"/>
  <c r="L52" i="3"/>
  <c r="K52" i="3"/>
  <c r="J52" i="3"/>
  <c r="P51" i="3"/>
  <c r="M51" i="3" s="1"/>
  <c r="L51" i="3"/>
  <c r="K51" i="3"/>
  <c r="J51" i="3"/>
  <c r="P50" i="3"/>
  <c r="M50" i="3"/>
  <c r="L50" i="3"/>
  <c r="K50" i="3"/>
  <c r="J50" i="3"/>
  <c r="P49" i="3"/>
  <c r="M49" i="3"/>
  <c r="L49" i="3"/>
  <c r="K49" i="3"/>
  <c r="J49" i="3"/>
  <c r="P48" i="3"/>
  <c r="M48" i="3"/>
  <c r="L48" i="3"/>
  <c r="K48" i="3"/>
  <c r="J48" i="3"/>
  <c r="P47" i="3"/>
  <c r="M47" i="3" s="1"/>
  <c r="L47" i="3"/>
  <c r="K47" i="3"/>
  <c r="J47" i="3"/>
  <c r="P46" i="3"/>
  <c r="M46" i="3"/>
  <c r="L46" i="3"/>
  <c r="K46" i="3"/>
  <c r="J46" i="3"/>
  <c r="P45" i="3"/>
  <c r="M45" i="3"/>
  <c r="L45" i="3"/>
  <c r="K45" i="3"/>
  <c r="J45" i="3"/>
  <c r="P44" i="3"/>
  <c r="M44" i="3"/>
  <c r="L44" i="3"/>
  <c r="K44" i="3"/>
  <c r="J44" i="3"/>
  <c r="P43" i="3"/>
  <c r="M43" i="3" s="1"/>
  <c r="L43" i="3"/>
  <c r="K43" i="3"/>
  <c r="J43" i="3"/>
  <c r="P42" i="3"/>
  <c r="M42" i="3"/>
  <c r="L42" i="3"/>
  <c r="K42" i="3"/>
  <c r="J42" i="3"/>
  <c r="P41" i="3"/>
  <c r="M41" i="3"/>
  <c r="L41" i="3"/>
  <c r="K41" i="3"/>
  <c r="J41" i="3"/>
  <c r="P40" i="3"/>
  <c r="M40" i="3"/>
  <c r="L40" i="3"/>
  <c r="K40" i="3"/>
  <c r="J40" i="3"/>
  <c r="P29" i="2"/>
  <c r="P28" i="2"/>
  <c r="P27" i="2"/>
  <c r="P26" i="2"/>
  <c r="P25" i="2"/>
  <c r="P24" i="2"/>
  <c r="P23" i="2"/>
  <c r="P22" i="2"/>
  <c r="U11" i="14" l="1"/>
  <c r="U11" i="17"/>
  <c r="U11" i="13"/>
  <c r="U11" i="16"/>
  <c r="U12" i="17"/>
  <c r="U12" i="16"/>
  <c r="U12" i="13"/>
  <c r="U12" i="14"/>
  <c r="U16" i="16"/>
  <c r="U16" i="13"/>
  <c r="U16" i="17"/>
  <c r="U16" i="14"/>
  <c r="AJ1" i="5"/>
  <c r="AF1" i="5"/>
  <c r="AB1" i="5"/>
  <c r="L9" i="5" s="1"/>
  <c r="AI1" i="5"/>
  <c r="AE1" i="5"/>
  <c r="U9" i="13"/>
  <c r="U9" i="14"/>
  <c r="U9" i="17"/>
  <c r="U9" i="16"/>
  <c r="U13" i="13"/>
  <c r="U13" i="14"/>
  <c r="U13" i="17"/>
  <c r="U13" i="16"/>
  <c r="AG1" i="5"/>
  <c r="U10" i="16"/>
  <c r="U10" i="14"/>
  <c r="U10" i="17"/>
  <c r="U10" i="13"/>
  <c r="U14" i="16"/>
  <c r="U14" i="14"/>
  <c r="U14" i="17"/>
  <c r="U14" i="13"/>
  <c r="AH1" i="5"/>
  <c r="U15" i="14"/>
  <c r="U15" i="17"/>
  <c r="U15" i="13"/>
  <c r="U15" i="16"/>
  <c r="L9" i="4"/>
  <c r="AJ1" i="4"/>
  <c r="AF1" i="4"/>
  <c r="AB1" i="4"/>
  <c r="L7" i="4"/>
  <c r="AI1" i="4"/>
  <c r="AE1" i="4"/>
  <c r="AC1" i="5"/>
  <c r="AK1" i="5"/>
  <c r="L13" i="8"/>
  <c r="L13" i="9"/>
  <c r="AE1" i="14"/>
  <c r="AE1" i="16"/>
  <c r="O7" i="16"/>
  <c r="AE1" i="8"/>
  <c r="AI1" i="8"/>
  <c r="AI1" i="9"/>
  <c r="AI1" i="10"/>
  <c r="L9" i="11"/>
  <c r="AF1" i="16"/>
  <c r="K7" i="17"/>
  <c r="AG1" i="17"/>
  <c r="AC1" i="17"/>
  <c r="Q7" i="17"/>
  <c r="F7" i="17"/>
  <c r="AF1" i="17"/>
  <c r="AB1" i="17"/>
  <c r="M7" i="14"/>
  <c r="AH1" i="14"/>
  <c r="AD1" i="14"/>
  <c r="K7" i="14"/>
  <c r="AG1" i="14"/>
  <c r="AC1" i="14"/>
  <c r="M7" i="16"/>
  <c r="AH1" i="16"/>
  <c r="AD1" i="16"/>
  <c r="K7" i="16"/>
  <c r="AG1" i="16"/>
  <c r="AC1" i="16"/>
  <c r="F74" i="16"/>
  <c r="F78" i="16"/>
  <c r="F52" i="17"/>
  <c r="AD1" i="13"/>
  <c r="AH1" i="13"/>
  <c r="M7" i="13"/>
  <c r="F75" i="16"/>
  <c r="F79" i="16"/>
  <c r="F53" i="17"/>
  <c r="F56" i="14"/>
  <c r="F76" i="16"/>
  <c r="L13" i="4" l="1"/>
  <c r="L11" i="4"/>
  <c r="L13" i="5"/>
  <c r="L11" i="5"/>
  <c r="L7" i="5"/>
</calcChain>
</file>

<file path=xl/comments1.xml><?xml version="1.0" encoding="utf-8"?>
<comments xmlns="http://schemas.openxmlformats.org/spreadsheetml/2006/main">
  <authors>
    <author>VK</author>
  </authors>
  <commentList>
    <comment ref="N6" authorId="0" shapeId="0">
      <text>
        <r>
          <rPr>
            <b/>
            <sz val="8"/>
            <color rgb="FF000000"/>
            <rFont val="Arial"/>
            <family val="2"/>
            <charset val="238"/>
          </rPr>
          <t>Játékos végső elfogadási státusza:</t>
        </r>
        <r>
          <rPr>
            <b/>
            <sz val="8"/>
            <color rgb="FF000000"/>
            <rFont val="Arial"/>
            <family val="2"/>
            <charset val="238"/>
          </rPr>
          <t xml:space="preserve">
DA= Főtáblára elfogadva</t>
        </r>
        <r>
          <rPr>
            <b/>
            <sz val="8"/>
            <color rgb="FF000000"/>
            <rFont val="Arial"/>
            <family val="2"/>
            <charset val="238"/>
          </rPr>
          <t xml:space="preserve">
WC=Szabadkártyás</t>
        </r>
        <r>
          <rPr>
            <b/>
            <sz val="8"/>
            <color rgb="FF000000"/>
            <rFont val="Arial"/>
            <family val="2"/>
            <charset val="238"/>
          </rPr>
          <t xml:space="preserve">
SE=Különleges státusz</t>
        </r>
        <r>
          <rPr>
            <b/>
            <sz val="8"/>
            <color rgb="FF000000"/>
            <rFont val="Arial"/>
            <family val="2"/>
            <charset val="238"/>
          </rPr>
          <t xml:space="preserve">
Q=Selejtezőből</t>
        </r>
        <r>
          <rPr>
            <b/>
            <sz val="8"/>
            <color rgb="FF000000"/>
            <rFont val="Arial"/>
            <family val="2"/>
            <charset val="238"/>
          </rPr>
          <t xml:space="preserve">
LL=Szerencsés vesztes</t>
        </r>
        <r>
          <rPr>
            <b/>
            <sz val="8"/>
            <color rgb="FF000000"/>
            <rFont val="Arial"/>
            <family val="2"/>
            <charset val="238"/>
          </rPr>
          <t xml:space="preserve">
Üres=Nincs a táblán</t>
        </r>
      </text>
    </comment>
    <comment ref="Q6" authorId="0" shapeId="0">
      <text>
        <r>
          <rPr>
            <b/>
            <sz val="8"/>
            <color rgb="FF000000"/>
            <rFont val="Arial"/>
            <family val="2"/>
            <charset val="238"/>
          </rPr>
          <t>Amikor kész a kiemelési lista töltsd ki a kiemeléseket 1,2,3,4,…</t>
        </r>
        <r>
          <rPr>
            <b/>
            <sz val="8"/>
            <color rgb="FF000000"/>
            <rFont val="Arial"/>
            <family val="2"/>
            <charset val="238"/>
          </rPr>
          <t xml:space="preserve">
</t>
        </r>
        <r>
          <rPr>
            <b/>
            <sz val="8"/>
            <color rgb="FF000000"/>
            <rFont val="Arial"/>
            <family val="2"/>
            <charset val="238"/>
          </rPr>
          <t xml:space="preserve">
A ki nem emelteknél hagyd üresen!</t>
        </r>
      </text>
    </comment>
  </commentList>
</comments>
</file>

<file path=xl/comments2.xml><?xml version="1.0" encoding="utf-8"?>
<comments xmlns="http://schemas.openxmlformats.org/spreadsheetml/2006/main">
  <authors>
    <author>VK</author>
  </authors>
  <commentList>
    <comment ref="N6" authorId="0" shapeId="0">
      <text>
        <r>
          <rPr>
            <b/>
            <sz val="8"/>
            <color rgb="FF000000"/>
            <rFont val="Arial"/>
            <family val="2"/>
            <charset val="238"/>
          </rPr>
          <t>Játékos végső elfogadási státusza:</t>
        </r>
        <r>
          <rPr>
            <b/>
            <sz val="8"/>
            <color rgb="FF000000"/>
            <rFont val="Arial"/>
            <family val="2"/>
            <charset val="238"/>
          </rPr>
          <t xml:space="preserve">
DA= Főtáblára elfogadva</t>
        </r>
        <r>
          <rPr>
            <b/>
            <sz val="8"/>
            <color rgb="FF000000"/>
            <rFont val="Arial"/>
            <family val="2"/>
            <charset val="238"/>
          </rPr>
          <t xml:space="preserve">
WC=Szabadkártyás</t>
        </r>
        <r>
          <rPr>
            <b/>
            <sz val="8"/>
            <color rgb="FF000000"/>
            <rFont val="Arial"/>
            <family val="2"/>
            <charset val="238"/>
          </rPr>
          <t xml:space="preserve">
SE=Különleges státusz</t>
        </r>
        <r>
          <rPr>
            <b/>
            <sz val="8"/>
            <color rgb="FF000000"/>
            <rFont val="Arial"/>
            <family val="2"/>
            <charset val="238"/>
          </rPr>
          <t xml:space="preserve">
Q=Selejtezőből</t>
        </r>
        <r>
          <rPr>
            <b/>
            <sz val="8"/>
            <color rgb="FF000000"/>
            <rFont val="Arial"/>
            <family val="2"/>
            <charset val="238"/>
          </rPr>
          <t xml:space="preserve">
LL=Szerencsés vesztes</t>
        </r>
        <r>
          <rPr>
            <b/>
            <sz val="8"/>
            <color rgb="FF000000"/>
            <rFont val="Arial"/>
            <family val="2"/>
            <charset val="238"/>
          </rPr>
          <t xml:space="preserve">
Üres=Nincs a táblán</t>
        </r>
      </text>
    </comment>
    <comment ref="Q6" authorId="0" shapeId="0">
      <text>
        <r>
          <rPr>
            <b/>
            <sz val="8"/>
            <color rgb="FF000000"/>
            <rFont val="Arial"/>
            <family val="2"/>
            <charset val="238"/>
          </rPr>
          <t>Amikor kész a kiemelési lista töltsd ki a kiemeléseket 1,2,3,4,…</t>
        </r>
        <r>
          <rPr>
            <b/>
            <sz val="8"/>
            <color rgb="FF000000"/>
            <rFont val="Arial"/>
            <family val="2"/>
            <charset val="238"/>
          </rPr>
          <t xml:space="preserve">
</t>
        </r>
        <r>
          <rPr>
            <b/>
            <sz val="8"/>
            <color rgb="FF000000"/>
            <rFont val="Arial"/>
            <family val="2"/>
            <charset val="238"/>
          </rPr>
          <t xml:space="preserve">
A ki nem emelteknél hagyd üresen!</t>
        </r>
      </text>
    </comment>
  </commentList>
</comments>
</file>

<file path=xl/comments3.xml><?xml version="1.0" encoding="utf-8"?>
<comments xmlns="http://schemas.openxmlformats.org/spreadsheetml/2006/main">
  <authors>
    <author>VK</author>
  </authors>
  <commentList>
    <comment ref="N6" authorId="0" shapeId="0">
      <text>
        <r>
          <rPr>
            <b/>
            <sz val="8"/>
            <color rgb="FF000000"/>
            <rFont val="Arial"/>
            <family val="2"/>
            <charset val="238"/>
          </rPr>
          <t>Játékos végső elfogadási státusza:</t>
        </r>
        <r>
          <rPr>
            <b/>
            <sz val="8"/>
            <color rgb="FF000000"/>
            <rFont val="Arial"/>
            <family val="2"/>
            <charset val="238"/>
          </rPr>
          <t xml:space="preserve">
DA= Főtáblára elfogadva</t>
        </r>
        <r>
          <rPr>
            <b/>
            <sz val="8"/>
            <color rgb="FF000000"/>
            <rFont val="Arial"/>
            <family val="2"/>
            <charset val="238"/>
          </rPr>
          <t xml:space="preserve">
WC=Szabadkártyás</t>
        </r>
        <r>
          <rPr>
            <b/>
            <sz val="8"/>
            <color rgb="FF000000"/>
            <rFont val="Arial"/>
            <family val="2"/>
            <charset val="238"/>
          </rPr>
          <t xml:space="preserve">
SE=Különleges státusz</t>
        </r>
        <r>
          <rPr>
            <b/>
            <sz val="8"/>
            <color rgb="FF000000"/>
            <rFont val="Arial"/>
            <family val="2"/>
            <charset val="238"/>
          </rPr>
          <t xml:space="preserve">
Q=Selejtezőből</t>
        </r>
        <r>
          <rPr>
            <b/>
            <sz val="8"/>
            <color rgb="FF000000"/>
            <rFont val="Arial"/>
            <family val="2"/>
            <charset val="238"/>
          </rPr>
          <t xml:space="preserve">
LL=Szerencsés vesztes</t>
        </r>
        <r>
          <rPr>
            <b/>
            <sz val="8"/>
            <color rgb="FF000000"/>
            <rFont val="Arial"/>
            <family val="2"/>
            <charset val="238"/>
          </rPr>
          <t xml:space="preserve">
Üres=Nincs a táblán</t>
        </r>
      </text>
    </comment>
    <comment ref="Q6" authorId="0" shapeId="0">
      <text>
        <r>
          <rPr>
            <b/>
            <sz val="8"/>
            <color rgb="FF000000"/>
            <rFont val="Arial"/>
            <family val="2"/>
            <charset val="238"/>
          </rPr>
          <t>Amikor kész a kiemelési lista töltsd ki a kiemeléseket 1,2,3,4,…</t>
        </r>
        <r>
          <rPr>
            <b/>
            <sz val="8"/>
            <color rgb="FF000000"/>
            <rFont val="Arial"/>
            <family val="2"/>
            <charset val="238"/>
          </rPr>
          <t xml:space="preserve">
</t>
        </r>
        <r>
          <rPr>
            <b/>
            <sz val="8"/>
            <color rgb="FF000000"/>
            <rFont val="Arial"/>
            <family val="2"/>
            <charset val="238"/>
          </rPr>
          <t xml:space="preserve">
A ki nem emelteknél hagyd üresen!</t>
        </r>
      </text>
    </comment>
  </commentList>
</comments>
</file>

<file path=xl/comments4.xml><?xml version="1.0" encoding="utf-8"?>
<comments xmlns="http://schemas.openxmlformats.org/spreadsheetml/2006/main">
  <authors>
    <author>VK</author>
  </authors>
  <commentList>
    <comment ref="E8" authorId="0" shapeId="0">
      <text>
        <r>
          <rPr>
            <b/>
            <sz val="8"/>
            <color rgb="FF000000"/>
            <rFont val="Arial"/>
            <family val="2"/>
            <charset val="238"/>
          </rPr>
          <t>Táblakészítés előtt:</t>
        </r>
        <r>
          <rPr>
            <b/>
            <sz val="8"/>
            <color rgb="FF000000"/>
            <rFont val="Arial"/>
            <family val="2"/>
            <charset val="238"/>
          </rPr>
          <t xml:space="preserve">
</t>
        </r>
        <r>
          <rPr>
            <b/>
            <sz val="8"/>
            <color rgb="FF000000"/>
            <rFont val="Arial"/>
            <family val="2"/>
            <charset val="238"/>
          </rPr>
          <t xml:space="preserve">
Főtábla élőkészitésnél</t>
        </r>
        <r>
          <rPr>
            <b/>
            <sz val="8"/>
            <color rgb="FF000000"/>
            <rFont val="Arial"/>
            <family val="2"/>
            <charset val="238"/>
          </rPr>
          <t xml:space="preserve">
</t>
        </r>
        <r>
          <rPr>
            <b/>
            <sz val="8"/>
            <color rgb="FF000000"/>
            <rFont val="Arial"/>
            <family val="2"/>
            <charset val="238"/>
          </rPr>
          <t xml:space="preserve">
- kitöltötted a DA, WC, LL, SE, Q-kat?</t>
        </r>
        <r>
          <rPr>
            <b/>
            <sz val="8"/>
            <color rgb="FF000000"/>
            <rFont val="Arial"/>
            <family val="2"/>
            <charset val="238"/>
          </rPr>
          <t xml:space="preserve">
- kitöltötted a kiemeléseket?</t>
        </r>
        <r>
          <rPr>
            <b/>
            <sz val="8"/>
            <color rgb="FF000000"/>
            <rFont val="Arial"/>
            <family val="2"/>
            <charset val="238"/>
          </rPr>
          <t xml:space="preserve">
</t>
        </r>
        <r>
          <rPr>
            <b/>
            <sz val="8"/>
            <color rgb="FF000000"/>
            <rFont val="Arial"/>
            <family val="2"/>
            <charset val="238"/>
          </rPr>
          <t xml:space="preserve">
Ha igen: csinálhatod a táblát.</t>
        </r>
        <r>
          <rPr>
            <b/>
            <sz val="8"/>
            <color rgb="FF000000"/>
            <rFont val="Arial"/>
            <family val="2"/>
            <charset val="238"/>
          </rPr>
          <t xml:space="preserve">
Ha nem: menj vissza és töltsd ki!</t>
        </r>
      </text>
    </comment>
  </commentList>
</comments>
</file>

<file path=xl/comments5.xml><?xml version="1.0" encoding="utf-8"?>
<comments xmlns="http://schemas.openxmlformats.org/spreadsheetml/2006/main">
  <authors>
    <author>VK</author>
  </authors>
  <commentList>
    <comment ref="E8" authorId="0" shapeId="0">
      <text>
        <r>
          <rPr>
            <b/>
            <sz val="8"/>
            <color rgb="FF000000"/>
            <rFont val="Arial"/>
            <family val="2"/>
            <charset val="238"/>
          </rPr>
          <t>Táblakészítés előtt:</t>
        </r>
        <r>
          <rPr>
            <b/>
            <sz val="8"/>
            <color rgb="FF000000"/>
            <rFont val="Arial"/>
            <family val="2"/>
            <charset val="238"/>
          </rPr>
          <t xml:space="preserve">
</t>
        </r>
        <r>
          <rPr>
            <b/>
            <sz val="8"/>
            <color rgb="FF000000"/>
            <rFont val="Arial"/>
            <family val="2"/>
            <charset val="238"/>
          </rPr>
          <t xml:space="preserve">
Főtábla élőkészitésnél</t>
        </r>
        <r>
          <rPr>
            <b/>
            <sz val="8"/>
            <color rgb="FF000000"/>
            <rFont val="Arial"/>
            <family val="2"/>
            <charset val="238"/>
          </rPr>
          <t xml:space="preserve">
</t>
        </r>
        <r>
          <rPr>
            <b/>
            <sz val="8"/>
            <color rgb="FF000000"/>
            <rFont val="Arial"/>
            <family val="2"/>
            <charset val="238"/>
          </rPr>
          <t xml:space="preserve">
- kitöltötted a DA, WC, LL, SE, Q-kat?</t>
        </r>
        <r>
          <rPr>
            <b/>
            <sz val="8"/>
            <color rgb="FF000000"/>
            <rFont val="Arial"/>
            <family val="2"/>
            <charset val="238"/>
          </rPr>
          <t xml:space="preserve">
- kitöltötted a kiemeléseket?</t>
        </r>
        <r>
          <rPr>
            <b/>
            <sz val="8"/>
            <color rgb="FF000000"/>
            <rFont val="Arial"/>
            <family val="2"/>
            <charset val="238"/>
          </rPr>
          <t xml:space="preserve">
</t>
        </r>
        <r>
          <rPr>
            <b/>
            <sz val="8"/>
            <color rgb="FF000000"/>
            <rFont val="Arial"/>
            <family val="2"/>
            <charset val="238"/>
          </rPr>
          <t xml:space="preserve">
Ha igen: csinálhatod a táblát.</t>
        </r>
        <r>
          <rPr>
            <b/>
            <sz val="8"/>
            <color rgb="FF000000"/>
            <rFont val="Arial"/>
            <family val="2"/>
            <charset val="238"/>
          </rPr>
          <t xml:space="preserve">
Ha nem: menj vissza és töltsd ki!</t>
        </r>
      </text>
    </comment>
  </commentList>
</comments>
</file>

<file path=xl/comments6.xml><?xml version="1.0" encoding="utf-8"?>
<comments xmlns="http://schemas.openxmlformats.org/spreadsheetml/2006/main">
  <authors>
    <author>VK</author>
  </authors>
  <commentList>
    <comment ref="N6" authorId="0" shapeId="0">
      <text>
        <r>
          <rPr>
            <b/>
            <sz val="8"/>
            <color rgb="FF000000"/>
            <rFont val="Arial"/>
            <family val="2"/>
            <charset val="238"/>
          </rPr>
          <t>Játékos végső elfogadási státusza:</t>
        </r>
        <r>
          <rPr>
            <b/>
            <sz val="8"/>
            <color rgb="FF000000"/>
            <rFont val="Arial"/>
            <family val="2"/>
            <charset val="238"/>
          </rPr>
          <t xml:space="preserve">
DA= Főtáblára elfogadva</t>
        </r>
        <r>
          <rPr>
            <b/>
            <sz val="8"/>
            <color rgb="FF000000"/>
            <rFont val="Arial"/>
            <family val="2"/>
            <charset val="238"/>
          </rPr>
          <t xml:space="preserve">
WC=Szabadkártyás</t>
        </r>
        <r>
          <rPr>
            <b/>
            <sz val="8"/>
            <color rgb="FF000000"/>
            <rFont val="Arial"/>
            <family val="2"/>
            <charset val="238"/>
          </rPr>
          <t xml:space="preserve">
SE=Különleges státusz</t>
        </r>
        <r>
          <rPr>
            <b/>
            <sz val="8"/>
            <color rgb="FF000000"/>
            <rFont val="Arial"/>
            <family val="2"/>
            <charset val="238"/>
          </rPr>
          <t xml:space="preserve">
Q=Selejtezőből</t>
        </r>
        <r>
          <rPr>
            <b/>
            <sz val="8"/>
            <color rgb="FF000000"/>
            <rFont val="Arial"/>
            <family val="2"/>
            <charset val="238"/>
          </rPr>
          <t xml:space="preserve">
LL=Szerencsés vesztes</t>
        </r>
        <r>
          <rPr>
            <b/>
            <sz val="8"/>
            <color rgb="FF000000"/>
            <rFont val="Arial"/>
            <family val="2"/>
            <charset val="238"/>
          </rPr>
          <t xml:space="preserve">
Üres=Nincs a táblán</t>
        </r>
      </text>
    </comment>
    <comment ref="Q6" authorId="0" shapeId="0">
      <text>
        <r>
          <rPr>
            <b/>
            <sz val="8"/>
            <color rgb="FF000000"/>
            <rFont val="Arial"/>
            <family val="2"/>
            <charset val="238"/>
          </rPr>
          <t>Amikor kész a kiemelési lista töltsd ki a kiemeléseket 1,2,3,4,…</t>
        </r>
        <r>
          <rPr>
            <b/>
            <sz val="8"/>
            <color rgb="FF000000"/>
            <rFont val="Arial"/>
            <family val="2"/>
            <charset val="238"/>
          </rPr>
          <t xml:space="preserve">
</t>
        </r>
        <r>
          <rPr>
            <b/>
            <sz val="8"/>
            <color rgb="FF000000"/>
            <rFont val="Arial"/>
            <family val="2"/>
            <charset val="238"/>
          </rPr>
          <t xml:space="preserve">
A ki nem emelteknél hagyd üresen!</t>
        </r>
      </text>
    </comment>
  </commentList>
</comments>
</file>

<file path=xl/comments7.xml><?xml version="1.0" encoding="utf-8"?>
<comments xmlns="http://schemas.openxmlformats.org/spreadsheetml/2006/main">
  <authors>
    <author>VK</author>
  </authors>
  <commentList>
    <comment ref="E8" authorId="0" shapeId="0">
      <text>
        <r>
          <rPr>
            <b/>
            <sz val="8"/>
            <color rgb="FF000000"/>
            <rFont val="Arial"/>
            <family val="2"/>
            <charset val="238"/>
          </rPr>
          <t>Táblakészítés előtt:</t>
        </r>
        <r>
          <rPr>
            <b/>
            <sz val="8"/>
            <color rgb="FF000000"/>
            <rFont val="Arial"/>
            <family val="2"/>
            <charset val="238"/>
          </rPr>
          <t xml:space="preserve">
</t>
        </r>
        <r>
          <rPr>
            <b/>
            <sz val="8"/>
            <color rgb="FF000000"/>
            <rFont val="Arial"/>
            <family val="2"/>
            <charset val="238"/>
          </rPr>
          <t xml:space="preserve">
Főtábla élőkészitésnél</t>
        </r>
        <r>
          <rPr>
            <b/>
            <sz val="8"/>
            <color rgb="FF000000"/>
            <rFont val="Arial"/>
            <family val="2"/>
            <charset val="238"/>
          </rPr>
          <t xml:space="preserve">
</t>
        </r>
        <r>
          <rPr>
            <b/>
            <sz val="8"/>
            <color rgb="FF000000"/>
            <rFont val="Arial"/>
            <family val="2"/>
            <charset val="238"/>
          </rPr>
          <t xml:space="preserve">
- kitöltötted a DA, WC, LL, SE, Q-kat?</t>
        </r>
        <r>
          <rPr>
            <b/>
            <sz val="8"/>
            <color rgb="FF000000"/>
            <rFont val="Arial"/>
            <family val="2"/>
            <charset val="238"/>
          </rPr>
          <t xml:space="preserve">
- kitöltötted a kiemeléseket?</t>
        </r>
        <r>
          <rPr>
            <b/>
            <sz val="8"/>
            <color rgb="FF000000"/>
            <rFont val="Arial"/>
            <family val="2"/>
            <charset val="238"/>
          </rPr>
          <t xml:space="preserve">
</t>
        </r>
        <r>
          <rPr>
            <b/>
            <sz val="8"/>
            <color rgb="FF000000"/>
            <rFont val="Arial"/>
            <family val="2"/>
            <charset val="238"/>
          </rPr>
          <t xml:space="preserve">
Ha igen: csinálhatod a táblát.</t>
        </r>
        <r>
          <rPr>
            <b/>
            <sz val="8"/>
            <color rgb="FF000000"/>
            <rFont val="Arial"/>
            <family val="2"/>
            <charset val="238"/>
          </rPr>
          <t xml:space="preserve">
Ha nem: menj vissza és töltsd ki!</t>
        </r>
      </text>
    </comment>
  </commentList>
</comments>
</file>

<file path=xl/comments8.xml><?xml version="1.0" encoding="utf-8"?>
<comments xmlns="http://schemas.openxmlformats.org/spreadsheetml/2006/main">
  <authors>
    <author>VK</author>
  </authors>
  <commentList>
    <comment ref="E8" authorId="0" shapeId="0">
      <text>
        <r>
          <rPr>
            <b/>
            <sz val="8"/>
            <color rgb="FF000000"/>
            <rFont val="Arial"/>
            <family val="2"/>
            <charset val="238"/>
          </rPr>
          <t>Táblakészítés előtt:</t>
        </r>
        <r>
          <rPr>
            <b/>
            <sz val="8"/>
            <color rgb="FF000000"/>
            <rFont val="Arial"/>
            <family val="2"/>
            <charset val="238"/>
          </rPr>
          <t xml:space="preserve">
</t>
        </r>
        <r>
          <rPr>
            <b/>
            <sz val="8"/>
            <color rgb="FF000000"/>
            <rFont val="Arial"/>
            <family val="2"/>
            <charset val="238"/>
          </rPr>
          <t xml:space="preserve">
Főtábla élőkészitésnél</t>
        </r>
        <r>
          <rPr>
            <b/>
            <sz val="8"/>
            <color rgb="FF000000"/>
            <rFont val="Arial"/>
            <family val="2"/>
            <charset val="238"/>
          </rPr>
          <t xml:space="preserve">
</t>
        </r>
        <r>
          <rPr>
            <b/>
            <sz val="8"/>
            <color rgb="FF000000"/>
            <rFont val="Arial"/>
            <family val="2"/>
            <charset val="238"/>
          </rPr>
          <t xml:space="preserve">
- kitöltötted a DA, WC, LL, SE, Q-kat?</t>
        </r>
        <r>
          <rPr>
            <b/>
            <sz val="8"/>
            <color rgb="FF000000"/>
            <rFont val="Arial"/>
            <family val="2"/>
            <charset val="238"/>
          </rPr>
          <t xml:space="preserve">
- kitöltötted a kiemeléseket?</t>
        </r>
        <r>
          <rPr>
            <b/>
            <sz val="8"/>
            <color rgb="FF000000"/>
            <rFont val="Arial"/>
            <family val="2"/>
            <charset val="238"/>
          </rPr>
          <t xml:space="preserve">
</t>
        </r>
        <r>
          <rPr>
            <b/>
            <sz val="8"/>
            <color rgb="FF000000"/>
            <rFont val="Arial"/>
            <family val="2"/>
            <charset val="238"/>
          </rPr>
          <t xml:space="preserve">
Ha igen: csinálhatod a táblát.</t>
        </r>
        <r>
          <rPr>
            <b/>
            <sz val="8"/>
            <color rgb="FF000000"/>
            <rFont val="Arial"/>
            <family val="2"/>
            <charset val="238"/>
          </rPr>
          <t xml:space="preserve">
Ha nem: menj vissza és töltsd ki!</t>
        </r>
      </text>
    </comment>
  </commentList>
</comments>
</file>

<file path=xl/sharedStrings.xml><?xml version="1.0" encoding="utf-8"?>
<sst xmlns="http://schemas.openxmlformats.org/spreadsheetml/2006/main" count="1328" uniqueCount="330">
  <si>
    <t>Magyar verseny táblakészítő</t>
  </si>
  <si>
    <t>Ezt az oldalt soha ne töröld le !!!</t>
  </si>
  <si>
    <t>Töltsd ki a zöld mezőket!</t>
  </si>
  <si>
    <t>A verseny neve:</t>
  </si>
  <si>
    <t>Kinder Kupa 3.</t>
  </si>
  <si>
    <t>Versenyszám 1</t>
  </si>
  <si>
    <t>Versenyszám 2</t>
  </si>
  <si>
    <t>Versenyszám 3</t>
  </si>
  <si>
    <t>Versenyszám 4</t>
  </si>
  <si>
    <t>Versenyszám 5</t>
  </si>
  <si>
    <t>L10</t>
  </si>
  <si>
    <t>F10</t>
  </si>
  <si>
    <t>L12</t>
  </si>
  <si>
    <t>F12</t>
  </si>
  <si>
    <t>A verseny dátuma (éééé.hh.nn)</t>
  </si>
  <si>
    <t>Város</t>
  </si>
  <si>
    <t>Versenybíró:</t>
  </si>
  <si>
    <t>2022.04.02-04</t>
  </si>
  <si>
    <t>Mogyoród</t>
  </si>
  <si>
    <t xml:space="preserve">  </t>
  </si>
  <si>
    <t>Krupanics Veronika</t>
  </si>
  <si>
    <t>Orvos neve:</t>
  </si>
  <si>
    <t>Verseny rendezője:</t>
  </si>
  <si>
    <t>Versenyigazgató</t>
  </si>
  <si>
    <t>Open TV Mogyoród</t>
  </si>
  <si>
    <t>Hoffmann Károly</t>
  </si>
  <si>
    <t>Közreműködő bírók</t>
  </si>
  <si>
    <t>Dátum</t>
  </si>
  <si>
    <t>Töltsd ki a táblázatot a játékvezetők nevével. Az első 8 neve fog megjelenni a táblákban lévő legördülő menükben</t>
  </si>
  <si>
    <t>Sétáló bírók</t>
  </si>
  <si>
    <t>Családi név</t>
  </si>
  <si>
    <t>Keresztnév</t>
  </si>
  <si>
    <t>Bíró</t>
  </si>
  <si>
    <t>Bodrogi</t>
  </si>
  <si>
    <t>Gabriella</t>
  </si>
  <si>
    <t>Barta</t>
  </si>
  <si>
    <t>Boglárka</t>
  </si>
  <si>
    <t>Forsthoffer</t>
  </si>
  <si>
    <t>Norbert</t>
  </si>
  <si>
    <t>Egyik sem</t>
  </si>
  <si>
    <t>Egyéni főtábla</t>
  </si>
  <si>
    <t>Versenyszám:</t>
  </si>
  <si>
    <t>ELŐKÉSZÍTŐ LISTA</t>
  </si>
  <si>
    <t xml:space="preserve">NE TÖRÖLD KI EZT AZ OLDALT!     </t>
  </si>
  <si>
    <t>Versenybíró aláírása</t>
  </si>
  <si>
    <t>Kategória</t>
  </si>
  <si>
    <t>Versenybíró</t>
  </si>
  <si>
    <t>Sor</t>
  </si>
  <si>
    <t>Egyesület</t>
  </si>
  <si>
    <t>Kódszám</t>
  </si>
  <si>
    <t>Nevezett Igen</t>
  </si>
  <si>
    <t>Aláírás</t>
  </si>
  <si>
    <t>Nevezési rangsor</t>
  </si>
  <si>
    <t>NatSort
if not
Seed</t>
  </si>
  <si>
    <t>NatSort</t>
  </si>
  <si>
    <t>Seed Sort</t>
  </si>
  <si>
    <t>AccBasic</t>
  </si>
  <si>
    <t>Elfogadási státusz</t>
  </si>
  <si>
    <t>Sorsolási rangsor</t>
  </si>
  <si>
    <t>AccSort</t>
  </si>
  <si>
    <t>Kiemelés</t>
  </si>
  <si>
    <t>Nagy</t>
  </si>
  <si>
    <t>Nóra</t>
  </si>
  <si>
    <t>Bibic</t>
  </si>
  <si>
    <t>Császár</t>
  </si>
  <si>
    <t>Bianka</t>
  </si>
  <si>
    <t>Fortuna</t>
  </si>
  <si>
    <t>Egyed</t>
  </si>
  <si>
    <t>Anna Zsófia</t>
  </si>
  <si>
    <t>MTK</t>
  </si>
  <si>
    <t>Ungvári</t>
  </si>
  <si>
    <t>PVTC</t>
  </si>
  <si>
    <t>Varga-Karas</t>
  </si>
  <si>
    <t>Emese</t>
  </si>
  <si>
    <t>Almádi</t>
  </si>
  <si>
    <t>Izabella</t>
  </si>
  <si>
    <t>Mini</t>
  </si>
  <si>
    <t>Kaminszka</t>
  </si>
  <si>
    <t>Pillangó</t>
  </si>
  <si>
    <t>Szabó</t>
  </si>
  <si>
    <t>Vivien</t>
  </si>
  <si>
    <t>Kiskút</t>
  </si>
  <si>
    <t>A</t>
  </si>
  <si>
    <t>1 FORDULÓ</t>
  </si>
  <si>
    <t>B - C</t>
  </si>
  <si>
    <t>A -D</t>
  </si>
  <si>
    <t>I</t>
  </si>
  <si>
    <t>2 FORDULÓ</t>
  </si>
  <si>
    <t>C - A</t>
  </si>
  <si>
    <t>D - B</t>
  </si>
  <si>
    <t>II</t>
  </si>
  <si>
    <t>kiem</t>
  </si>
  <si>
    <t>kódszám</t>
  </si>
  <si>
    <t>Rangsor</t>
  </si>
  <si>
    <t>Vezetéknév</t>
  </si>
  <si>
    <t>Helyezés</t>
  </si>
  <si>
    <t>Pontszám</t>
  </si>
  <si>
    <t>Bónusz</t>
  </si>
  <si>
    <t>3 FORDULÓ</t>
  </si>
  <si>
    <t>A - B</t>
  </si>
  <si>
    <t>C - D</t>
  </si>
  <si>
    <t>III</t>
  </si>
  <si>
    <t>IV</t>
  </si>
  <si>
    <t>V</t>
  </si>
  <si>
    <t>VI</t>
  </si>
  <si>
    <t>B</t>
  </si>
  <si>
    <t>VII</t>
  </si>
  <si>
    <t>VIII</t>
  </si>
  <si>
    <t>C</t>
  </si>
  <si>
    <t>W</t>
  </si>
  <si>
    <t>X</t>
  </si>
  <si>
    <t>D</t>
  </si>
  <si>
    <t>XI</t>
  </si>
  <si>
    <t>4 2</t>
  </si>
  <si>
    <t>4 1</t>
  </si>
  <si>
    <t>0 4</t>
  </si>
  <si>
    <t>2 4</t>
  </si>
  <si>
    <t>1 4</t>
  </si>
  <si>
    <t>4 0</t>
  </si>
  <si>
    <t>#</t>
  </si>
  <si>
    <t>Kiemeltek</t>
  </si>
  <si>
    <t>Szerencés Vesztes</t>
  </si>
  <si>
    <t>Helyettesíti</t>
  </si>
  <si>
    <t>Sorsolás időpontja</t>
  </si>
  <si>
    <t>Dátuma</t>
  </si>
  <si>
    <t>1</t>
  </si>
  <si>
    <t>Utolsó elfogadott játékos</t>
  </si>
  <si>
    <t>Utolsó DA</t>
  </si>
  <si>
    <t>2</t>
  </si>
  <si>
    <t>3</t>
  </si>
  <si>
    <t>Sorsoló játékosok</t>
  </si>
  <si>
    <t>4</t>
  </si>
  <si>
    <t>5</t>
  </si>
  <si>
    <t>6</t>
  </si>
  <si>
    <t>7</t>
  </si>
  <si>
    <t>8</t>
  </si>
  <si>
    <t>SZABÓ</t>
  </si>
  <si>
    <t>1-2 hely</t>
  </si>
  <si>
    <t>Ungvári Nóra</t>
  </si>
  <si>
    <t>vs.</t>
  </si>
  <si>
    <t>Varga-Karas Emese</t>
  </si>
  <si>
    <t>3-4 hely</t>
  </si>
  <si>
    <t>Nagy Nóra</t>
  </si>
  <si>
    <t>Nagy Izabella</t>
  </si>
  <si>
    <t>1.</t>
  </si>
  <si>
    <t>2.</t>
  </si>
  <si>
    <t>3.</t>
  </si>
  <si>
    <t>4.</t>
  </si>
  <si>
    <t>Hangácsi</t>
  </si>
  <si>
    <t>Márk</t>
  </si>
  <si>
    <t>SVSE</t>
  </si>
  <si>
    <t>Kristyán</t>
  </si>
  <si>
    <t>Ádám</t>
  </si>
  <si>
    <t>T.Műhely</t>
  </si>
  <si>
    <t>Horváth</t>
  </si>
  <si>
    <t>Dániel</t>
  </si>
  <si>
    <t>Jogging</t>
  </si>
  <si>
    <t>Makrai</t>
  </si>
  <si>
    <t>Balázs</t>
  </si>
  <si>
    <t>Barcika</t>
  </si>
  <si>
    <t>Orbán</t>
  </si>
  <si>
    <t>Arisztid</t>
  </si>
  <si>
    <t>Szűcs</t>
  </si>
  <si>
    <t>Mián</t>
  </si>
  <si>
    <t>Boros</t>
  </si>
  <si>
    <t>Pasa</t>
  </si>
  <si>
    <t>Gémes</t>
  </si>
  <si>
    <t>Domonkos</t>
  </si>
  <si>
    <t>Next</t>
  </si>
  <si>
    <t>Kerekes</t>
  </si>
  <si>
    <t>Milán</t>
  </si>
  <si>
    <t>Vilmos</t>
  </si>
  <si>
    <t>Karg</t>
  </si>
  <si>
    <t>Sámuel</t>
  </si>
  <si>
    <t>HORVÁTH</t>
  </si>
  <si>
    <t>5 3</t>
  </si>
  <si>
    <t>'0 4</t>
  </si>
  <si>
    <t>3 5</t>
  </si>
  <si>
    <t>5 4 (1)</t>
  </si>
  <si>
    <t>4 5 (1)</t>
  </si>
  <si>
    <t>4 5 (2)</t>
  </si>
  <si>
    <t>5 4 (2)</t>
  </si>
  <si>
    <t>Vecseri</t>
  </si>
  <si>
    <t>Nógrádi</t>
  </si>
  <si>
    <t>Noémi</t>
  </si>
  <si>
    <t>Gubacsi</t>
  </si>
  <si>
    <t>Kitti</t>
  </si>
  <si>
    <t>BUSC</t>
  </si>
  <si>
    <t>Jánosik</t>
  </si>
  <si>
    <t>Liliána</t>
  </si>
  <si>
    <t>Funsi</t>
  </si>
  <si>
    <t>Hanna</t>
  </si>
  <si>
    <t>Kiss</t>
  </si>
  <si>
    <t>Liliána Hanna</t>
  </si>
  <si>
    <t>Dunakeszi</t>
  </si>
  <si>
    <t>Ábrahám</t>
  </si>
  <si>
    <t>Zara</t>
  </si>
  <si>
    <t>Bajai</t>
  </si>
  <si>
    <t>Simon</t>
  </si>
  <si>
    <t>Amanda Vanda</t>
  </si>
  <si>
    <t>Kendra</t>
  </si>
  <si>
    <t>Városi</t>
  </si>
  <si>
    <t>Dóra</t>
  </si>
  <si>
    <t>Fitt</t>
  </si>
  <si>
    <t>Juhász</t>
  </si>
  <si>
    <t>Tamara</t>
  </si>
  <si>
    <t>Vinczúr</t>
  </si>
  <si>
    <t>Vica</t>
  </si>
  <si>
    <t>Lili</t>
  </si>
  <si>
    <t>Szalay</t>
  </si>
  <si>
    <t>Rozi</t>
  </si>
  <si>
    <t>-</t>
  </si>
  <si>
    <t>Jászfai</t>
  </si>
  <si>
    <t>Fanni Léna</t>
  </si>
  <si>
    <t>Szilágyi</t>
  </si>
  <si>
    <t>Sólyomszem</t>
  </si>
  <si>
    <t>CU</t>
  </si>
  <si>
    <t>St.</t>
  </si>
  <si>
    <t>kód</t>
  </si>
  <si>
    <t>Kiem</t>
  </si>
  <si>
    <t>2. forduló</t>
  </si>
  <si>
    <t>Elődöntők</t>
  </si>
  <si>
    <t>Döntő</t>
  </si>
  <si>
    <t>Győztes</t>
  </si>
  <si>
    <t>1p</t>
  </si>
  <si>
    <t>1/6p</t>
  </si>
  <si>
    <t>10p</t>
  </si>
  <si>
    <t>15p</t>
  </si>
  <si>
    <t>20p</t>
  </si>
  <si>
    <t>VECSERI</t>
  </si>
  <si>
    <t>+1pont</t>
  </si>
  <si>
    <t>Umpire</t>
  </si>
  <si>
    <t>b</t>
  </si>
  <si>
    <t>42 41</t>
  </si>
  <si>
    <t>42 53</t>
  </si>
  <si>
    <t>a</t>
  </si>
  <si>
    <t>JUHÁSZ</t>
  </si>
  <si>
    <t>42 40</t>
  </si>
  <si>
    <t>bs</t>
  </si>
  <si>
    <t>as</t>
  </si>
  <si>
    <t>SIMON</t>
  </si>
  <si>
    <t>40 41</t>
  </si>
  <si>
    <t>41 41</t>
  </si>
  <si>
    <t>JÁSZFAI</t>
  </si>
  <si>
    <t>54/3 42</t>
  </si>
  <si>
    <t>VÁROSI</t>
  </si>
  <si>
    <t>40 14 10/7</t>
  </si>
  <si>
    <t>KISS</t>
  </si>
  <si>
    <t>41 42</t>
  </si>
  <si>
    <t>24 54/3 10/4</t>
  </si>
  <si>
    <t>SZILÁGYI</t>
  </si>
  <si>
    <t>41 40</t>
  </si>
  <si>
    <t>53 41</t>
  </si>
  <si>
    <t>VIGASZ</t>
  </si>
  <si>
    <t>1/2p</t>
  </si>
  <si>
    <t>4p</t>
  </si>
  <si>
    <t>6p</t>
  </si>
  <si>
    <t>42 54/5</t>
  </si>
  <si>
    <t>40 40</t>
  </si>
  <si>
    <t>Fanni</t>
  </si>
  <si>
    <t>j.n.</t>
  </si>
  <si>
    <t>41 53</t>
  </si>
  <si>
    <t>Liliana</t>
  </si>
  <si>
    <t>40 42</t>
  </si>
  <si>
    <t>ViNCZÚR</t>
  </si>
  <si>
    <t>Márton</t>
  </si>
  <si>
    <t>Marso</t>
  </si>
  <si>
    <t>Denys</t>
  </si>
  <si>
    <t>Mark</t>
  </si>
  <si>
    <t>HTF Cs.</t>
  </si>
  <si>
    <t>Csavajda</t>
  </si>
  <si>
    <t>Lőrinc</t>
  </si>
  <si>
    <t>Ieliszejev</t>
  </si>
  <si>
    <t>Mihály</t>
  </si>
  <si>
    <t>Alfa TI</t>
  </si>
  <si>
    <t>Barnabás</t>
  </si>
  <si>
    <t>Bíbic</t>
  </si>
  <si>
    <t>Szilasi</t>
  </si>
  <si>
    <t>Dávid</t>
  </si>
  <si>
    <t>Orosháza</t>
  </si>
  <si>
    <t>Csillag</t>
  </si>
  <si>
    <t>Mátyás</t>
  </si>
  <si>
    <t>Csordás</t>
  </si>
  <si>
    <t>Zoltán Péter</t>
  </si>
  <si>
    <t>TopSport</t>
  </si>
  <si>
    <t>Cser</t>
  </si>
  <si>
    <t>Nimród</t>
  </si>
  <si>
    <t>Lénárd András</t>
  </si>
  <si>
    <t>Future</t>
  </si>
  <si>
    <t>Túróczy</t>
  </si>
  <si>
    <t>Hunor</t>
  </si>
  <si>
    <t>Tréni</t>
  </si>
  <si>
    <t>Turai</t>
  </si>
  <si>
    <t>Csongor</t>
  </si>
  <si>
    <t>Fehérvári</t>
  </si>
  <si>
    <t>Paragi</t>
  </si>
  <si>
    <t>Bakos</t>
  </si>
  <si>
    <t>Benedek</t>
  </si>
  <si>
    <t>Ledényi</t>
  </si>
  <si>
    <t>Zsombor</t>
  </si>
  <si>
    <t>Somogyi</t>
  </si>
  <si>
    <t>Vince</t>
  </si>
  <si>
    <t>Bilik</t>
  </si>
  <si>
    <t>Benjámin</t>
  </si>
  <si>
    <t>Papp</t>
  </si>
  <si>
    <t>bye</t>
  </si>
  <si>
    <t>Negyeddöntők</t>
  </si>
  <si>
    <t>1/4p</t>
  </si>
  <si>
    <t>CSER</t>
  </si>
  <si>
    <t>PARAGI</t>
  </si>
  <si>
    <t>53 35 10/8</t>
  </si>
  <si>
    <t>CSILLAG</t>
  </si>
  <si>
    <t>CSORDÁS</t>
  </si>
  <si>
    <t>53 40</t>
  </si>
  <si>
    <t>Győztes:</t>
  </si>
  <si>
    <t>40 14 10/3</t>
  </si>
  <si>
    <t>PAPP</t>
  </si>
  <si>
    <t>53 45/5 10/7</t>
  </si>
  <si>
    <t>TURAI</t>
  </si>
  <si>
    <t>42 42</t>
  </si>
  <si>
    <t>TÚRÓCZY</t>
  </si>
  <si>
    <t>53 45(5) 10/7</t>
  </si>
  <si>
    <t>2p</t>
  </si>
  <si>
    <t>Lénárd</t>
  </si>
  <si>
    <t xml:space="preserve"> 42 14 10/8</t>
  </si>
  <si>
    <t>04 41 10/6</t>
  </si>
  <si>
    <t>Zoltán</t>
  </si>
  <si>
    <t>24 42 10/2</t>
  </si>
  <si>
    <t>41 24 10/8</t>
  </si>
  <si>
    <t>53 42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</si>
</sst>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quot;.&quot;mm&quot;.&quot;dd&quot;.&quot;"/>
    <numFmt numFmtId="165" formatCode="d\-mmm\-yy"/>
    <numFmt numFmtId="166" formatCode="yyyy\-mm\-dd"/>
    <numFmt numFmtId="167" formatCode="#,##0.00&quot; &quot;;#,##0.00&quot; &quot;;&quot;-&quot;#&quot; &quot;;&quot; &quot;@&quot; &quot;"/>
  </numFmts>
  <fonts count="78">
    <font>
      <sz val="11"/>
      <color theme="1"/>
      <name val="Arial"/>
      <family val="2"/>
      <charset val="238"/>
    </font>
    <font>
      <sz val="11"/>
      <color theme="1"/>
      <name val="Arial"/>
      <family val="2"/>
      <charset val="238"/>
    </font>
    <font>
      <b/>
      <sz val="10"/>
      <color rgb="FF000000"/>
      <name val="Arial"/>
      <family val="2"/>
      <charset val="238"/>
    </font>
    <font>
      <sz val="10"/>
      <color rgb="FFFFFFFF"/>
      <name val="Arial"/>
      <family val="2"/>
      <charset val="238"/>
    </font>
    <font>
      <sz val="10"/>
      <color rgb="FFCC0000"/>
      <name val="Arial"/>
      <family val="2"/>
      <charset val="238"/>
    </font>
    <font>
      <b/>
      <sz val="10"/>
      <color rgb="FFFFFFFF"/>
      <name val="Arial"/>
      <family val="2"/>
      <charset val="238"/>
    </font>
    <font>
      <u/>
      <sz val="10"/>
      <color rgb="FF0000FF"/>
      <name val="Arial1"/>
      <family val="2"/>
      <charset val="238"/>
    </font>
    <font>
      <sz val="11"/>
      <color rgb="FFFFFFFF"/>
      <name val="Arial"/>
      <family val="2"/>
      <charset val="238"/>
    </font>
    <font>
      <b/>
      <sz val="11"/>
      <color theme="1"/>
      <name val="Arial"/>
      <family val="2"/>
      <charset val="238"/>
    </font>
    <font>
      <i/>
      <sz val="11"/>
      <color rgb="FFFF0000"/>
      <name val="Arial"/>
      <family val="2"/>
      <charset val="238"/>
    </font>
    <font>
      <b/>
      <sz val="11"/>
      <color rgb="FF00FF00"/>
      <name val="Arial"/>
      <family val="2"/>
      <charset val="238"/>
    </font>
    <font>
      <sz val="11"/>
      <color rgb="FF00FF00"/>
      <name val="Arial"/>
      <family val="2"/>
      <charset val="238"/>
    </font>
    <font>
      <b/>
      <sz val="11"/>
      <color rgb="FF000000"/>
      <name val="Arial"/>
      <family val="2"/>
      <charset val="238"/>
    </font>
    <font>
      <sz val="11"/>
      <color rgb="FFDDDDDD"/>
      <name val="Arial"/>
      <family val="2"/>
      <charset val="238"/>
    </font>
    <font>
      <i/>
      <sz val="10"/>
      <color rgb="FF808080"/>
      <name val="Arial"/>
      <family val="2"/>
      <charset val="238"/>
    </font>
    <font>
      <sz val="10"/>
      <color rgb="FF006600"/>
      <name val="Arial"/>
      <family val="2"/>
      <charset val="238"/>
    </font>
    <font>
      <b/>
      <sz val="24"/>
      <color rgb="FF000000"/>
      <name val="Arial"/>
      <family val="2"/>
      <charset val="238"/>
    </font>
    <font>
      <sz val="18"/>
      <color rgb="FF000000"/>
      <name val="Arial"/>
      <family val="2"/>
      <charset val="238"/>
    </font>
    <font>
      <sz val="12"/>
      <color rgb="FF000000"/>
      <name val="Arial"/>
      <family val="2"/>
      <charset val="238"/>
    </font>
    <font>
      <u/>
      <sz val="10"/>
      <color rgb="FF0000EE"/>
      <name val="Arial"/>
      <family val="2"/>
      <charset val="238"/>
    </font>
    <font>
      <sz val="10"/>
      <color rgb="FF996600"/>
      <name val="Arial"/>
      <family val="2"/>
      <charset val="238"/>
    </font>
    <font>
      <sz val="10"/>
      <color rgb="FF333333"/>
      <name val="Arial"/>
      <family val="2"/>
      <charset val="238"/>
    </font>
    <font>
      <b/>
      <i/>
      <u/>
      <sz val="10"/>
      <color rgb="FF000000"/>
      <name val="Arial"/>
      <family val="2"/>
      <charset val="238"/>
    </font>
    <font>
      <b/>
      <sz val="28"/>
      <color theme="1"/>
      <name val="Arial1"/>
      <charset val="238"/>
    </font>
    <font>
      <b/>
      <sz val="32"/>
      <color theme="1"/>
      <name val="Arial1"/>
      <charset val="238"/>
    </font>
    <font>
      <b/>
      <sz val="16"/>
      <color theme="1"/>
      <name val="Arial1"/>
      <charset val="238"/>
    </font>
    <font>
      <b/>
      <sz val="20"/>
      <color rgb="FFFF0000"/>
      <name val="Arial1"/>
      <charset val="238"/>
    </font>
    <font>
      <sz val="20"/>
      <color theme="1"/>
      <name val="Arial1"/>
      <charset val="238"/>
    </font>
    <font>
      <sz val="9"/>
      <color theme="1"/>
      <name val="Arial1"/>
      <charset val="238"/>
    </font>
    <font>
      <b/>
      <sz val="14"/>
      <color rgb="FF000000"/>
      <name val="Arial1"/>
      <charset val="238"/>
    </font>
    <font>
      <sz val="8"/>
      <color theme="1"/>
      <name val="Arial1"/>
      <charset val="238"/>
    </font>
    <font>
      <sz val="6"/>
      <color theme="1"/>
      <name val="Arial1"/>
      <charset val="238"/>
    </font>
    <font>
      <b/>
      <sz val="10"/>
      <color theme="1"/>
      <name val="Arial1"/>
      <charset val="238"/>
    </font>
    <font>
      <sz val="7"/>
      <color theme="1"/>
      <name val="Arial1"/>
      <charset val="238"/>
    </font>
    <font>
      <b/>
      <sz val="20"/>
      <color theme="1"/>
      <name val="Arial1"/>
      <charset val="238"/>
    </font>
    <font>
      <b/>
      <sz val="11"/>
      <color theme="1"/>
      <name val="Arial1"/>
      <charset val="238"/>
    </font>
    <font>
      <b/>
      <i/>
      <sz val="10"/>
      <color theme="1"/>
      <name val="Arial1"/>
      <charset val="238"/>
    </font>
    <font>
      <sz val="8"/>
      <color rgb="FF000000"/>
      <name val="Arial1"/>
      <charset val="238"/>
    </font>
    <font>
      <b/>
      <sz val="8"/>
      <color theme="1"/>
      <name val="Arial1"/>
      <charset val="238"/>
    </font>
    <font>
      <b/>
      <sz val="8"/>
      <color rgb="FF000000"/>
      <name val="Arial1"/>
      <charset val="238"/>
    </font>
    <font>
      <sz val="10"/>
      <color theme="1"/>
      <name val="Arial1"/>
      <charset val="238"/>
    </font>
    <font>
      <u/>
      <sz val="7"/>
      <color rgb="FF0000FF"/>
      <name val="Arial1"/>
      <charset val="238"/>
    </font>
    <font>
      <b/>
      <sz val="14"/>
      <color theme="1"/>
      <name val="Arial1"/>
      <charset val="238"/>
    </font>
    <font>
      <b/>
      <sz val="7"/>
      <color theme="1"/>
      <name val="Arial1"/>
      <charset val="238"/>
    </font>
    <font>
      <b/>
      <sz val="7"/>
      <color rgb="FF000000"/>
      <name val="Arial1"/>
      <charset val="238"/>
    </font>
    <font>
      <b/>
      <sz val="10"/>
      <color rgb="FF000000"/>
      <name val="Arial1"/>
      <charset val="238"/>
    </font>
    <font>
      <sz val="10"/>
      <color rgb="FF000000"/>
      <name val="Arial1"/>
      <charset val="238"/>
    </font>
    <font>
      <b/>
      <sz val="18"/>
      <color theme="1"/>
      <name val="Arial1"/>
      <charset val="238"/>
    </font>
    <font>
      <b/>
      <sz val="9"/>
      <color theme="1"/>
      <name val="Arial1"/>
      <charset val="238"/>
    </font>
    <font>
      <sz val="10"/>
      <color rgb="FFFFFFFF"/>
      <name val="Arial1"/>
      <charset val="238"/>
    </font>
    <font>
      <sz val="8"/>
      <color rgb="FFFF0000"/>
      <name val="Arial1"/>
      <charset val="238"/>
    </font>
    <font>
      <sz val="6"/>
      <color rgb="FF000000"/>
      <name val="Arial1"/>
      <charset val="238"/>
    </font>
    <font>
      <sz val="7"/>
      <color rgb="FF000000"/>
      <name val="Arial1"/>
      <charset val="238"/>
    </font>
    <font>
      <b/>
      <sz val="8"/>
      <color rgb="FFDDDDDD"/>
      <name val="Arial1"/>
      <charset val="238"/>
    </font>
    <font>
      <sz val="10"/>
      <color theme="1"/>
      <name val="Arial"/>
      <family val="2"/>
      <charset val="238"/>
    </font>
    <font>
      <b/>
      <sz val="8"/>
      <color rgb="FF000000"/>
      <name val="Arial"/>
      <family val="2"/>
      <charset val="238"/>
    </font>
    <font>
      <sz val="20"/>
      <color rgb="FFFFFFFF"/>
      <name val="Arial1"/>
      <charset val="238"/>
    </font>
    <font>
      <b/>
      <sz val="7"/>
      <color rgb="FFFFFFFF"/>
      <name val="Arial1"/>
      <charset val="238"/>
    </font>
    <font>
      <b/>
      <sz val="8"/>
      <color rgb="FFFFFFFF"/>
      <name val="Arial1"/>
      <charset val="238"/>
    </font>
    <font>
      <sz val="10"/>
      <color rgb="FFDBFFF0"/>
      <name val="Arial1"/>
      <charset val="238"/>
    </font>
    <font>
      <b/>
      <sz val="10"/>
      <color rgb="FFFF0000"/>
      <name val="Arial1"/>
      <charset val="238"/>
    </font>
    <font>
      <sz val="7"/>
      <color rgb="FFFFFFFF"/>
      <name val="Arial1"/>
      <charset val="238"/>
    </font>
    <font>
      <i/>
      <sz val="6"/>
      <color rgb="FFFFFFFF"/>
      <name val="Arial1"/>
      <charset val="238"/>
    </font>
    <font>
      <b/>
      <u/>
      <sz val="11"/>
      <color theme="1"/>
      <name val="Arial"/>
      <family val="2"/>
      <charset val="238"/>
    </font>
    <font>
      <sz val="8.5"/>
      <color theme="1"/>
      <name val="Arial1"/>
      <charset val="238"/>
    </font>
    <font>
      <b/>
      <sz val="9"/>
      <color rgb="FFFFFFFF"/>
      <name val="Arial1"/>
      <charset val="238"/>
    </font>
    <font>
      <b/>
      <sz val="8.5"/>
      <color theme="1"/>
      <name val="Arial1"/>
      <charset val="238"/>
    </font>
    <font>
      <sz val="8.5"/>
      <color rgb="FFCCFFFF"/>
      <name val="Arial1"/>
      <charset val="238"/>
    </font>
    <font>
      <sz val="8.5"/>
      <color rgb="FF000000"/>
      <name val="Arial1"/>
      <charset val="238"/>
    </font>
    <font>
      <sz val="8.5"/>
      <color rgb="FFE40072"/>
      <name val="Arial1"/>
      <charset val="238"/>
    </font>
    <font>
      <sz val="8.5"/>
      <color rgb="FFFFFFFF"/>
      <name val="Arial1"/>
      <charset val="238"/>
    </font>
    <font>
      <sz val="7"/>
      <color rgb="FFFF0000"/>
      <name val="Arial1"/>
      <charset val="238"/>
    </font>
    <font>
      <b/>
      <sz val="8.5"/>
      <color rgb="FF000000"/>
      <name val="Arial1"/>
      <charset val="238"/>
    </font>
    <font>
      <sz val="11"/>
      <color theme="1"/>
      <name val="Arial1"/>
      <charset val="238"/>
    </font>
    <font>
      <sz val="14"/>
      <color theme="1"/>
      <name val="Arial1"/>
      <charset val="238"/>
    </font>
    <font>
      <sz val="14"/>
      <color rgb="FFFFFFFF"/>
      <name val="Arial1"/>
      <charset val="238"/>
    </font>
    <font>
      <b/>
      <i/>
      <sz val="8.5"/>
      <color theme="1"/>
      <name val="Arial1"/>
      <charset val="238"/>
    </font>
    <font>
      <i/>
      <sz val="8.5"/>
      <color rgb="FFFFFFFF"/>
      <name val="Arial1"/>
      <charset val="238"/>
    </font>
  </fonts>
  <fills count="2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FF"/>
        <bgColor rgb="FFCCFFFF"/>
      </patternFill>
    </fill>
    <fill>
      <patternFill patternType="solid">
        <fgColor rgb="FFFF0000"/>
        <bgColor rgb="FFFF0000"/>
      </patternFill>
    </fill>
    <fill>
      <patternFill patternType="solid">
        <fgColor rgb="FFFFFF00"/>
        <bgColor rgb="FFFFFF00"/>
      </patternFill>
    </fill>
    <fill>
      <patternFill patternType="solid">
        <fgColor rgb="FFFDFFBF"/>
        <bgColor rgb="FFFDFFBF"/>
      </patternFill>
    </fill>
    <fill>
      <patternFill patternType="solid">
        <fgColor rgb="FFCCFFCC"/>
        <bgColor rgb="FFCCFFCC"/>
      </patternFill>
    </fill>
    <fill>
      <patternFill patternType="solid">
        <fgColor rgb="FFFFFFCC"/>
        <bgColor rgb="FFFFFFCC"/>
      </patternFill>
    </fill>
    <fill>
      <patternFill patternType="solid">
        <fgColor rgb="FFEAEAEA"/>
        <bgColor rgb="FFEAEAEA"/>
      </patternFill>
    </fill>
    <fill>
      <patternFill patternType="solid">
        <fgColor rgb="FF00FF00"/>
        <bgColor rgb="FF00FF00"/>
      </patternFill>
    </fill>
    <fill>
      <patternFill patternType="solid">
        <fgColor rgb="FFFF00FF"/>
        <bgColor rgb="FFFF00FF"/>
      </patternFill>
    </fill>
    <fill>
      <patternFill patternType="solid">
        <fgColor rgb="FFFFFFFF"/>
        <bgColor rgb="FFFFFFFF"/>
      </patternFill>
    </fill>
    <fill>
      <patternFill patternType="solid">
        <fgColor rgb="FF008000"/>
        <bgColor rgb="FF008000"/>
      </patternFill>
    </fill>
    <fill>
      <patternFill patternType="solid">
        <fgColor rgb="FF00CCFF"/>
        <bgColor rgb="FF00CCFF"/>
      </patternFill>
    </fill>
    <fill>
      <patternFill patternType="solid">
        <fgColor rgb="FFDBFFF0"/>
        <bgColor rgb="FFDBFFF0"/>
      </patternFill>
    </fill>
    <fill>
      <patternFill patternType="solid">
        <fgColor rgb="FFFFFF66"/>
        <bgColor rgb="FFFFFF66"/>
      </patternFill>
    </fill>
    <fill>
      <patternFill patternType="solid">
        <fgColor rgb="FFE0C2CD"/>
        <bgColor rgb="FFE0C2CD"/>
      </patternFill>
    </fill>
    <fill>
      <patternFill patternType="solid">
        <fgColor rgb="FF00FE7F"/>
        <bgColor rgb="FF00FE7F"/>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21">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167" fontId="1" fillId="0" borderId="0"/>
    <xf numFmtId="0" fontId="6" fillId="0" borderId="0"/>
    <xf numFmtId="0" fontId="14" fillId="0" borderId="0"/>
    <xf numFmtId="0" fontId="15" fillId="11" borderId="0"/>
    <xf numFmtId="0" fontId="16" fillId="0" borderId="0"/>
    <xf numFmtId="0" fontId="17" fillId="0" borderId="0"/>
    <xf numFmtId="0" fontId="18" fillId="0" borderId="0"/>
    <xf numFmtId="0" fontId="19" fillId="0" borderId="0"/>
    <xf numFmtId="0" fontId="20" fillId="12" borderId="0"/>
    <xf numFmtId="0" fontId="21" fillId="12" borderId="1"/>
    <xf numFmtId="0" fontId="22" fillId="0" borderId="0"/>
    <xf numFmtId="0" fontId="1" fillId="0" borderId="0"/>
    <xf numFmtId="0" fontId="1" fillId="0" borderId="0"/>
    <xf numFmtId="0" fontId="4" fillId="0" borderId="0"/>
  </cellStyleXfs>
  <cellXfs count="518">
    <xf numFmtId="0" fontId="0" fillId="0" borderId="0" xfId="0"/>
    <xf numFmtId="0" fontId="23" fillId="13" borderId="0" xfId="0" applyFont="1" applyFill="1" applyAlignment="1">
      <alignment vertical="center"/>
    </xf>
    <xf numFmtId="0" fontId="24" fillId="13" borderId="0" xfId="0" applyFont="1" applyFill="1" applyAlignment="1">
      <alignment vertical="center"/>
    </xf>
    <xf numFmtId="0" fontId="25" fillId="13" borderId="0" xfId="0" applyFont="1" applyFill="1" applyAlignment="1">
      <alignment horizontal="center" vertical="center" wrapText="1"/>
    </xf>
    <xf numFmtId="0" fontId="0" fillId="13" borderId="0" xfId="0" applyFill="1" applyAlignment="1">
      <alignment horizontal="left" vertical="center"/>
    </xf>
    <xf numFmtId="0" fontId="0" fillId="13" borderId="0" xfId="0" applyFill="1" applyAlignment="1">
      <alignment vertical="center"/>
    </xf>
    <xf numFmtId="0" fontId="0" fillId="0" borderId="0" xfId="0" applyAlignment="1">
      <alignment vertical="center"/>
    </xf>
    <xf numFmtId="0" fontId="27" fillId="13" borderId="0" xfId="0" applyFont="1" applyFill="1" applyAlignment="1">
      <alignment vertical="center"/>
    </xf>
    <xf numFmtId="0" fontId="27" fillId="0" borderId="0" xfId="0" applyFont="1" applyAlignment="1">
      <alignment vertical="center"/>
    </xf>
    <xf numFmtId="0" fontId="28" fillId="13" borderId="0" xfId="0" applyFont="1" applyFill="1" applyAlignment="1">
      <alignment horizontal="center" vertical="center"/>
    </xf>
    <xf numFmtId="0" fontId="28" fillId="13" borderId="0" xfId="0" applyFont="1" applyFill="1" applyAlignment="1">
      <alignment vertical="center"/>
    </xf>
    <xf numFmtId="0" fontId="28" fillId="13" borderId="0" xfId="0" applyFont="1" applyFill="1" applyAlignment="1">
      <alignment horizontal="left" vertical="center"/>
    </xf>
    <xf numFmtId="49" fontId="30" fillId="13" borderId="3" xfId="0" applyNumberFormat="1" applyFont="1" applyFill="1" applyBorder="1" applyAlignment="1">
      <alignment vertical="center"/>
    </xf>
    <xf numFmtId="49" fontId="31" fillId="13" borderId="0" xfId="0" applyNumberFormat="1" applyFont="1" applyFill="1" applyAlignment="1">
      <alignment vertical="center"/>
    </xf>
    <xf numFmtId="49" fontId="32" fillId="13" borderId="0" xfId="0" applyNumberFormat="1" applyFont="1" applyFill="1" applyAlignment="1">
      <alignment horizontal="center" vertical="center"/>
    </xf>
    <xf numFmtId="49" fontId="33" fillId="13" borderId="0" xfId="0" applyNumberFormat="1" applyFont="1" applyFill="1" applyAlignment="1">
      <alignment vertical="center"/>
    </xf>
    <xf numFmtId="0" fontId="33" fillId="13" borderId="0" xfId="0" applyFont="1" applyFill="1" applyAlignment="1">
      <alignment vertical="center"/>
    </xf>
    <xf numFmtId="0" fontId="33" fillId="0" borderId="0" xfId="0" applyFont="1" applyAlignment="1">
      <alignment vertical="center"/>
    </xf>
    <xf numFmtId="49" fontId="34" fillId="14" borderId="4" xfId="0" applyNumberFormat="1" applyFont="1" applyFill="1" applyBorder="1" applyAlignment="1">
      <alignment vertical="center"/>
    </xf>
    <xf numFmtId="49" fontId="34" fillId="14" borderId="5" xfId="0" applyNumberFormat="1" applyFont="1" applyFill="1" applyBorder="1" applyAlignment="1">
      <alignment vertical="center"/>
    </xf>
    <xf numFmtId="49" fontId="27" fillId="13" borderId="0" xfId="0" applyNumberFormat="1" applyFont="1" applyFill="1" applyAlignment="1">
      <alignment vertical="center"/>
    </xf>
    <xf numFmtId="49" fontId="35" fillId="13" borderId="0" xfId="0" applyNumberFormat="1" applyFont="1" applyFill="1" applyAlignment="1">
      <alignment horizontal="left" vertical="center"/>
    </xf>
    <xf numFmtId="49" fontId="27" fillId="13" borderId="0" xfId="0" applyNumberFormat="1" applyFont="1" applyFill="1" applyAlignment="1">
      <alignment horizontal="right" vertical="center"/>
    </xf>
    <xf numFmtId="49" fontId="30" fillId="13" borderId="0" xfId="0" applyNumberFormat="1" applyFont="1" applyFill="1" applyBorder="1" applyAlignment="1">
      <alignment vertical="center"/>
    </xf>
    <xf numFmtId="0" fontId="36" fillId="14" borderId="2" xfId="0" applyFont="1" applyFill="1" applyBorder="1" applyAlignment="1">
      <alignment horizontal="left" vertical="center"/>
    </xf>
    <xf numFmtId="49" fontId="30" fillId="13" borderId="0" xfId="0" applyNumberFormat="1" applyFont="1" applyFill="1" applyAlignment="1">
      <alignment vertical="center"/>
    </xf>
    <xf numFmtId="49" fontId="37" fillId="13" borderId="0" xfId="0" applyNumberFormat="1" applyFont="1" applyFill="1" applyAlignment="1">
      <alignment horizontal="left" vertical="center"/>
    </xf>
    <xf numFmtId="164" fontId="38" fillId="14" borderId="2" xfId="0" applyNumberFormat="1" applyFont="1" applyFill="1" applyBorder="1" applyAlignment="1">
      <alignment horizontal="left" vertical="center"/>
    </xf>
    <xf numFmtId="49" fontId="38" fillId="13" borderId="0" xfId="0" applyNumberFormat="1" applyFont="1" applyFill="1" applyAlignment="1">
      <alignment vertical="center"/>
    </xf>
    <xf numFmtId="49" fontId="38" fillId="14" borderId="2" xfId="0" applyNumberFormat="1" applyFont="1" applyFill="1" applyBorder="1" applyAlignment="1">
      <alignment vertical="center"/>
    </xf>
    <xf numFmtId="49" fontId="39" fillId="14" borderId="2" xfId="0" applyNumberFormat="1" applyFont="1" applyFill="1" applyBorder="1" applyAlignment="1">
      <alignment horizontal="left" vertical="center"/>
    </xf>
    <xf numFmtId="49" fontId="31" fillId="13" borderId="3" xfId="0" applyNumberFormat="1" applyFont="1" applyFill="1" applyBorder="1" applyAlignment="1">
      <alignment vertical="center"/>
    </xf>
    <xf numFmtId="0" fontId="30" fillId="13" borderId="0" xfId="0" applyFont="1" applyFill="1"/>
    <xf numFmtId="0" fontId="0" fillId="13" borderId="0" xfId="0" applyFill="1"/>
    <xf numFmtId="0" fontId="38" fillId="13" borderId="0" xfId="0" applyFont="1" applyFill="1" applyBorder="1" applyAlignment="1">
      <alignment vertical="center"/>
    </xf>
    <xf numFmtId="0" fontId="40" fillId="14" borderId="2" xfId="0" applyFont="1" applyFill="1" applyBorder="1" applyAlignment="1">
      <alignment vertical="center"/>
    </xf>
    <xf numFmtId="0" fontId="0" fillId="13" borderId="0" xfId="0" applyFill="1" applyAlignment="1">
      <alignment horizontal="left"/>
    </xf>
    <xf numFmtId="0" fontId="28" fillId="13" borderId="0" xfId="0" applyFont="1" applyFill="1"/>
    <xf numFmtId="0" fontId="28" fillId="13" borderId="0" xfId="0" applyFont="1" applyFill="1" applyAlignment="1"/>
    <xf numFmtId="0" fontId="33" fillId="13" borderId="0" xfId="0" applyFont="1" applyFill="1"/>
    <xf numFmtId="0" fontId="6" fillId="13" borderId="0" xfId="8" applyFill="1" applyBorder="1" applyAlignment="1" applyProtection="1"/>
    <xf numFmtId="0" fontId="33" fillId="13" borderId="0" xfId="0" applyFont="1" applyFill="1" applyAlignment="1">
      <alignment horizontal="center"/>
    </xf>
    <xf numFmtId="0" fontId="41" fillId="13" borderId="0" xfId="8" applyFont="1" applyFill="1" applyBorder="1" applyAlignment="1" applyProtection="1"/>
    <xf numFmtId="0" fontId="0" fillId="0" borderId="0" xfId="0" applyAlignment="1">
      <alignment horizontal="left"/>
    </xf>
    <xf numFmtId="0" fontId="26" fillId="9" borderId="2" xfId="0" applyFont="1" applyFill="1" applyBorder="1" applyAlignment="1">
      <alignment horizontal="center" vertical="center"/>
    </xf>
    <xf numFmtId="0" fontId="29" fillId="14" borderId="2" xfId="0" applyFont="1" applyFill="1" applyBorder="1" applyAlignment="1">
      <alignment horizontal="center" vertical="center"/>
    </xf>
    <xf numFmtId="49" fontId="25" fillId="13" borderId="0" xfId="0" applyNumberFormat="1" applyFont="1" applyFill="1" applyAlignment="1">
      <alignment vertical="top"/>
    </xf>
    <xf numFmtId="49" fontId="34" fillId="13" borderId="0" xfId="0" applyNumberFormat="1" applyFont="1" applyFill="1" applyAlignment="1">
      <alignment vertical="top"/>
    </xf>
    <xf numFmtId="49" fontId="32" fillId="13" borderId="0" xfId="0" applyNumberFormat="1" applyFont="1" applyFill="1" applyAlignment="1">
      <alignment horizontal="left"/>
    </xf>
    <xf numFmtId="0" fontId="42" fillId="13" borderId="0" xfId="0" applyFont="1" applyFill="1" applyAlignment="1">
      <alignment horizontal="left"/>
    </xf>
    <xf numFmtId="49" fontId="36" fillId="13" borderId="0" xfId="0" applyNumberFormat="1" applyFont="1" applyFill="1" applyAlignment="1">
      <alignment horizontal="left"/>
    </xf>
    <xf numFmtId="49" fontId="36" fillId="13" borderId="0" xfId="0" applyNumberFormat="1" applyFont="1" applyFill="1" applyAlignment="1">
      <alignment horizontal="left" vertical="center"/>
    </xf>
    <xf numFmtId="49" fontId="32" fillId="13" borderId="6" xfId="0" applyNumberFormat="1" applyFont="1" applyFill="1" applyBorder="1" applyAlignment="1">
      <alignment vertical="center"/>
    </xf>
    <xf numFmtId="49" fontId="25" fillId="13" borderId="6" xfId="0" applyNumberFormat="1" applyFont="1" applyFill="1" applyBorder="1" applyAlignment="1">
      <alignment horizontal="right" vertical="center"/>
    </xf>
    <xf numFmtId="49" fontId="43" fillId="13" borderId="0" xfId="0" applyNumberFormat="1" applyFont="1" applyFill="1" applyAlignment="1">
      <alignment horizontal="left" vertical="center"/>
    </xf>
    <xf numFmtId="0" fontId="43" fillId="13" borderId="0" xfId="0" applyFont="1" applyFill="1" applyAlignment="1">
      <alignment vertical="center"/>
    </xf>
    <xf numFmtId="49" fontId="43" fillId="13" borderId="0" xfId="0" applyNumberFormat="1" applyFont="1" applyFill="1" applyAlignment="1">
      <alignment vertical="center"/>
    </xf>
    <xf numFmtId="49" fontId="44" fillId="13" borderId="0" xfId="0" applyNumberFormat="1" applyFont="1" applyFill="1" applyAlignment="1">
      <alignment horizontal="right" vertical="center"/>
    </xf>
    <xf numFmtId="0" fontId="33" fillId="13" borderId="0" xfId="0" applyFont="1" applyFill="1" applyAlignment="1">
      <alignment horizontal="center" vertical="center"/>
    </xf>
    <xf numFmtId="164" fontId="39" fillId="13" borderId="6" xfId="0" applyNumberFormat="1" applyFont="1" applyFill="1" applyBorder="1" applyAlignment="1">
      <alignment horizontal="left" vertical="center"/>
    </xf>
    <xf numFmtId="49" fontId="39" fillId="13" borderId="6" xfId="0" applyNumberFormat="1" applyFont="1" applyFill="1" applyBorder="1" applyAlignment="1">
      <alignment vertical="center"/>
    </xf>
    <xf numFmtId="0" fontId="40" fillId="13" borderId="0" xfId="0" applyFont="1" applyFill="1" applyAlignment="1">
      <alignment horizontal="center" vertical="center"/>
    </xf>
    <xf numFmtId="0" fontId="32" fillId="13" borderId="0" xfId="0" applyFont="1" applyFill="1" applyAlignment="1">
      <alignment horizontal="center" vertical="center"/>
    </xf>
    <xf numFmtId="0" fontId="40" fillId="0" borderId="0" xfId="0" applyFont="1" applyAlignment="1">
      <alignment vertical="center"/>
    </xf>
    <xf numFmtId="49" fontId="39" fillId="13" borderId="0" xfId="0" applyNumberFormat="1" applyFont="1" applyFill="1" applyAlignment="1">
      <alignment vertical="center"/>
    </xf>
    <xf numFmtId="0" fontId="38" fillId="13" borderId="0" xfId="7" applyNumberFormat="1" applyFont="1" applyFill="1" applyBorder="1" applyAlignment="1" applyProtection="1">
      <alignment vertical="center"/>
      <protection locked="0"/>
    </xf>
    <xf numFmtId="0" fontId="39" fillId="13" borderId="0" xfId="0" applyFont="1" applyFill="1" applyAlignment="1">
      <alignment vertical="center"/>
    </xf>
    <xf numFmtId="49" fontId="39" fillId="13" borderId="0" xfId="0" applyNumberFormat="1" applyFont="1" applyFill="1" applyAlignment="1">
      <alignment horizontal="right" vertical="center"/>
    </xf>
    <xf numFmtId="0" fontId="33" fillId="13" borderId="3" xfId="0" applyFont="1" applyFill="1" applyBorder="1" applyAlignment="1">
      <alignment horizontal="left" vertical="center"/>
    </xf>
    <xf numFmtId="0" fontId="33" fillId="13" borderId="0" xfId="0" applyFont="1" applyFill="1" applyAlignment="1">
      <alignment horizontal="left" vertical="center"/>
    </xf>
    <xf numFmtId="0" fontId="40" fillId="13" borderId="3" xfId="0" applyFont="1" applyFill="1" applyBorder="1" applyAlignment="1">
      <alignment horizontal="left" vertical="center"/>
    </xf>
    <xf numFmtId="0" fontId="40" fillId="13" borderId="0" xfId="0" applyFont="1" applyFill="1" applyAlignment="1">
      <alignment horizontal="left" vertical="center"/>
    </xf>
    <xf numFmtId="0" fontId="28" fillId="0" borderId="0" xfId="0" applyFont="1" applyAlignment="1">
      <alignment vertical="center"/>
    </xf>
    <xf numFmtId="0" fontId="45" fillId="13" borderId="3" xfId="0" applyFont="1" applyFill="1" applyBorder="1" applyAlignment="1">
      <alignment horizontal="left" vertical="center"/>
    </xf>
    <xf numFmtId="0" fontId="46" fillId="13" borderId="0" xfId="0" applyFont="1" applyFill="1" applyAlignment="1">
      <alignment horizontal="left" vertical="center"/>
    </xf>
    <xf numFmtId="0" fontId="39" fillId="13" borderId="0" xfId="0" applyFont="1" applyFill="1" applyAlignment="1">
      <alignment horizontal="left" vertical="center"/>
    </xf>
    <xf numFmtId="0" fontId="46" fillId="13" borderId="0" xfId="0" applyFont="1" applyFill="1" applyAlignment="1">
      <alignment horizontal="center" vertical="center"/>
    </xf>
    <xf numFmtId="0" fontId="32" fillId="13" borderId="3" xfId="0" applyFont="1" applyFill="1" applyBorder="1" applyAlignment="1">
      <alignment horizontal="left" vertical="center"/>
    </xf>
    <xf numFmtId="0" fontId="32" fillId="13" borderId="0" xfId="0" applyFont="1" applyFill="1" applyAlignment="1">
      <alignment vertical="center"/>
    </xf>
    <xf numFmtId="0" fontId="28" fillId="13" borderId="6" xfId="0" applyFont="1" applyFill="1" applyBorder="1" applyAlignment="1">
      <alignment horizontal="left" vertical="center"/>
    </xf>
    <xf numFmtId="0" fontId="45" fillId="13" borderId="4" xfId="0" applyFont="1" applyFill="1" applyBorder="1" applyAlignment="1">
      <alignment horizontal="left" vertical="center"/>
    </xf>
    <xf numFmtId="0" fontId="46" fillId="13" borderId="5" xfId="0" applyFont="1" applyFill="1" applyBorder="1" applyAlignment="1">
      <alignment horizontal="left" vertical="center"/>
    </xf>
    <xf numFmtId="0" fontId="33" fillId="13" borderId="8" xfId="0" applyFont="1" applyFill="1" applyBorder="1" applyAlignment="1">
      <alignment horizontal="left" vertical="center"/>
    </xf>
    <xf numFmtId="0" fontId="33" fillId="13" borderId="9" xfId="0" applyFont="1" applyFill="1" applyBorder="1" applyAlignment="1">
      <alignment horizontal="left" vertical="center"/>
    </xf>
    <xf numFmtId="0" fontId="33" fillId="15" borderId="10" xfId="0" applyFont="1" applyFill="1" applyBorder="1" applyAlignment="1">
      <alignment vertical="center"/>
    </xf>
    <xf numFmtId="0" fontId="32" fillId="14" borderId="11" xfId="0" applyFont="1" applyFill="1" applyBorder="1" applyAlignment="1">
      <alignment horizontal="left" vertical="center"/>
    </xf>
    <xf numFmtId="0" fontId="32" fillId="14" borderId="12" xfId="0" applyFont="1" applyFill="1" applyBorder="1" applyAlignment="1">
      <alignment vertical="center"/>
    </xf>
    <xf numFmtId="0" fontId="33" fillId="15" borderId="8" xfId="0" applyFont="1" applyFill="1" applyBorder="1" applyAlignment="1">
      <alignment vertical="center"/>
    </xf>
    <xf numFmtId="0" fontId="0" fillId="13" borderId="0" xfId="0" applyFill="1" applyAlignment="1">
      <alignment horizontal="center"/>
    </xf>
    <xf numFmtId="0" fontId="0" fillId="15" borderId="11" xfId="0" applyFill="1" applyBorder="1"/>
    <xf numFmtId="0" fontId="0" fillId="0" borderId="0" xfId="0" applyAlignment="1">
      <alignment horizontal="center"/>
    </xf>
    <xf numFmtId="164" fontId="37" fillId="13" borderId="7" xfId="0" applyNumberFormat="1" applyFont="1" applyFill="1" applyBorder="1" applyAlignment="1">
      <alignment horizontal="left" vertical="center" wrapText="1"/>
    </xf>
    <xf numFmtId="49" fontId="34" fillId="0" borderId="0" xfId="0" applyNumberFormat="1" applyFont="1" applyFill="1" applyAlignment="1">
      <alignment vertical="top"/>
    </xf>
    <xf numFmtId="49" fontId="34" fillId="0" borderId="0" xfId="0" applyNumberFormat="1" applyFont="1" applyAlignment="1">
      <alignment vertical="top"/>
    </xf>
    <xf numFmtId="49" fontId="47" fillId="0" borderId="0" xfId="0" applyNumberFormat="1" applyFont="1" applyAlignment="1">
      <alignment horizontal="center"/>
    </xf>
    <xf numFmtId="49" fontId="48" fillId="0" borderId="0" xfId="0" applyNumberFormat="1" applyFont="1" applyAlignment="1">
      <alignment horizontal="center"/>
    </xf>
    <xf numFmtId="49" fontId="48" fillId="0" borderId="0" xfId="0" applyNumberFormat="1" applyFont="1" applyFill="1" applyAlignment="1">
      <alignment horizontal="left"/>
    </xf>
    <xf numFmtId="49" fontId="27" fillId="0" borderId="0" xfId="0" applyNumberFormat="1" applyFont="1" applyFill="1" applyAlignment="1">
      <alignment horizontal="left" vertical="top"/>
    </xf>
    <xf numFmtId="49" fontId="32" fillId="0" borderId="0" xfId="0" applyNumberFormat="1" applyFont="1" applyFill="1" applyAlignment="1">
      <alignment horizontal="left"/>
    </xf>
    <xf numFmtId="0" fontId="42" fillId="0" borderId="0" xfId="0" applyFont="1" applyFill="1" applyAlignment="1">
      <alignment horizontal="left"/>
    </xf>
    <xf numFmtId="49" fontId="29" fillId="0" borderId="0" xfId="0" applyNumberFormat="1" applyFont="1" applyFill="1" applyAlignment="1">
      <alignment horizontal="left"/>
    </xf>
    <xf numFmtId="49" fontId="36" fillId="0" borderId="0" xfId="0" applyNumberFormat="1" applyFont="1" applyAlignment="1">
      <alignment horizontal="left"/>
    </xf>
    <xf numFmtId="49" fontId="48" fillId="0" borderId="0" xfId="0" applyNumberFormat="1" applyFont="1" applyAlignment="1">
      <alignment horizontal="left"/>
    </xf>
    <xf numFmtId="49" fontId="40" fillId="0" borderId="0" xfId="0" applyNumberFormat="1" applyFont="1" applyAlignment="1">
      <alignment horizontal="left"/>
    </xf>
    <xf numFmtId="49" fontId="40" fillId="0" borderId="6" xfId="0" applyNumberFormat="1" applyFont="1" applyBorder="1" applyAlignment="1">
      <alignment horizontal="left"/>
    </xf>
    <xf numFmtId="49" fontId="32" fillId="0" borderId="0" xfId="0" applyNumberFormat="1" applyFont="1" applyAlignment="1">
      <alignment horizontal="left"/>
    </xf>
    <xf numFmtId="49" fontId="49" fillId="0" borderId="0" xfId="0" applyNumberFormat="1" applyFont="1" applyAlignment="1">
      <alignment horizontal="left"/>
    </xf>
    <xf numFmtId="49" fontId="0" fillId="0" borderId="0" xfId="0" applyNumberFormat="1" applyAlignment="1">
      <alignment horizontal="left"/>
    </xf>
    <xf numFmtId="49" fontId="50" fillId="9" borderId="4" xfId="0" applyNumberFormat="1" applyFont="1" applyFill="1" applyBorder="1" applyAlignment="1">
      <alignment vertical="center" shrinkToFit="1"/>
    </xf>
    <xf numFmtId="49" fontId="50" fillId="9" borderId="13" xfId="0" applyNumberFormat="1" applyFont="1" applyFill="1" applyBorder="1" applyAlignment="1">
      <alignment vertical="center" shrinkToFit="1"/>
    </xf>
    <xf numFmtId="49" fontId="50" fillId="9" borderId="5" xfId="0" applyNumberFormat="1" applyFont="1" applyFill="1" applyBorder="1" applyAlignment="1">
      <alignment vertical="center" shrinkToFit="1"/>
    </xf>
    <xf numFmtId="49" fontId="51" fillId="13" borderId="14" xfId="0" applyNumberFormat="1" applyFont="1" applyFill="1" applyBorder="1" applyAlignment="1">
      <alignment horizontal="left" vertical="center"/>
    </xf>
    <xf numFmtId="49" fontId="51" fillId="13" borderId="7" xfId="0" applyNumberFormat="1" applyFont="1" applyFill="1" applyBorder="1" applyAlignment="1">
      <alignment horizontal="right" vertical="center"/>
    </xf>
    <xf numFmtId="49" fontId="52" fillId="13" borderId="14" xfId="0" applyNumberFormat="1" applyFont="1" applyFill="1" applyBorder="1" applyAlignment="1">
      <alignment horizontal="left" vertical="center"/>
    </xf>
    <xf numFmtId="49" fontId="51" fillId="13" borderId="7" xfId="0" applyNumberFormat="1" applyFont="1" applyFill="1" applyBorder="1" applyAlignment="1">
      <alignment horizontal="left" vertical="center"/>
    </xf>
    <xf numFmtId="49" fontId="31" fillId="13" borderId="7" xfId="0" applyNumberFormat="1" applyFont="1" applyFill="1" applyBorder="1" applyAlignment="1">
      <alignment horizontal="left" vertical="center"/>
    </xf>
    <xf numFmtId="0" fontId="0" fillId="13" borderId="15" xfId="0" applyFill="1" applyBorder="1" applyAlignment="1">
      <alignment horizontal="center" vertical="center"/>
    </xf>
    <xf numFmtId="49" fontId="43" fillId="13" borderId="0" xfId="0" applyNumberFormat="1" applyFont="1" applyFill="1" applyAlignment="1">
      <alignment horizontal="right" vertical="center"/>
    </xf>
    <xf numFmtId="0" fontId="43" fillId="13" borderId="0" xfId="0" applyFont="1" applyFill="1" applyAlignment="1">
      <alignment horizontal="left" vertical="center"/>
    </xf>
    <xf numFmtId="49" fontId="44" fillId="13" borderId="7" xfId="0" applyNumberFormat="1" applyFont="1" applyFill="1" applyBorder="1" applyAlignment="1">
      <alignment horizontal="right" vertical="center"/>
    </xf>
    <xf numFmtId="49" fontId="44" fillId="13" borderId="15" xfId="0" applyNumberFormat="1" applyFont="1" applyFill="1" applyBorder="1" applyAlignment="1">
      <alignment horizontal="right" vertical="center"/>
    </xf>
    <xf numFmtId="49" fontId="51" fillId="16" borderId="3" xfId="0" applyNumberFormat="1" applyFont="1" applyFill="1" applyBorder="1" applyAlignment="1">
      <alignment horizontal="left" vertical="center"/>
    </xf>
    <xf numFmtId="49" fontId="51" fillId="0" borderId="0" xfId="0" applyNumberFormat="1" applyFont="1" applyAlignment="1">
      <alignment horizontal="right" vertical="center"/>
    </xf>
    <xf numFmtId="49" fontId="31" fillId="16" borderId="0" xfId="0" applyNumberFormat="1" applyFont="1" applyFill="1" applyBorder="1" applyAlignment="1">
      <alignment horizontal="left" vertical="center"/>
    </xf>
    <xf numFmtId="0" fontId="0" fillId="16" borderId="9" xfId="0" applyFill="1" applyBorder="1" applyAlignment="1">
      <alignment horizontal="center" vertical="center"/>
    </xf>
    <xf numFmtId="164" fontId="38" fillId="0" borderId="6" xfId="0" applyNumberFormat="1" applyFont="1" applyBorder="1" applyAlignment="1">
      <alignment horizontal="left" vertical="center"/>
    </xf>
    <xf numFmtId="49" fontId="39" fillId="0" borderId="6" xfId="0" applyNumberFormat="1" applyFont="1" applyBorder="1" applyAlignment="1">
      <alignment vertical="center"/>
    </xf>
    <xf numFmtId="49" fontId="39" fillId="0" borderId="6" xfId="0" applyNumberFormat="1" applyFont="1" applyBorder="1" applyAlignment="1">
      <alignment horizontal="left" vertical="center"/>
    </xf>
    <xf numFmtId="49" fontId="39" fillId="0" borderId="6" xfId="0" applyNumberFormat="1" applyFont="1" applyBorder="1" applyAlignment="1">
      <alignment horizontal="right" vertical="center"/>
    </xf>
    <xf numFmtId="49" fontId="39" fillId="0" borderId="12" xfId="0" applyNumberFormat="1" applyFont="1" applyBorder="1" applyAlignment="1">
      <alignment horizontal="right" vertical="center"/>
    </xf>
    <xf numFmtId="49" fontId="39" fillId="0" borderId="16" xfId="0" applyNumberFormat="1" applyFont="1" applyBorder="1" applyAlignment="1">
      <alignment horizontal="left" vertical="center"/>
    </xf>
    <xf numFmtId="0" fontId="53" fillId="16" borderId="12" xfId="0" applyFont="1" applyFill="1" applyBorder="1" applyAlignment="1">
      <alignment horizontal="right" vertical="center"/>
    </xf>
    <xf numFmtId="49" fontId="33" fillId="13" borderId="2" xfId="0" applyNumberFormat="1" applyFont="1" applyFill="1" applyBorder="1" applyAlignment="1">
      <alignment horizontal="center" wrapText="1"/>
    </xf>
    <xf numFmtId="49" fontId="33" fillId="13" borderId="12" xfId="0" applyNumberFormat="1" applyFont="1" applyFill="1" applyBorder="1" applyAlignment="1">
      <alignment horizontal="center" wrapText="1"/>
    </xf>
    <xf numFmtId="0" fontId="33" fillId="13" borderId="4" xfId="0" applyFont="1" applyFill="1" applyBorder="1" applyAlignment="1">
      <alignment wrapText="1"/>
    </xf>
    <xf numFmtId="0" fontId="33" fillId="13" borderId="5" xfId="0" applyFont="1" applyFill="1" applyBorder="1" applyAlignment="1">
      <alignment wrapText="1"/>
    </xf>
    <xf numFmtId="49" fontId="33" fillId="15" borderId="2" xfId="0" applyNumberFormat="1" applyFont="1" applyFill="1" applyBorder="1" applyAlignment="1">
      <alignment horizontal="center" wrapText="1"/>
    </xf>
    <xf numFmtId="49" fontId="33" fillId="15" borderId="12" xfId="0" applyNumberFormat="1" applyFont="1" applyFill="1" applyBorder="1" applyAlignment="1">
      <alignment horizontal="center" wrapText="1"/>
    </xf>
    <xf numFmtId="49" fontId="33" fillId="15" borderId="6" xfId="0" applyNumberFormat="1" applyFont="1" applyFill="1" applyBorder="1" applyAlignment="1">
      <alignment horizontal="center" wrapText="1"/>
    </xf>
    <xf numFmtId="0" fontId="52" fillId="13" borderId="5" xfId="0" applyFont="1" applyFill="1" applyBorder="1" applyAlignment="1">
      <alignment horizontal="center" wrapText="1"/>
    </xf>
    <xf numFmtId="0" fontId="52" fillId="15" borderId="5" xfId="0" applyFont="1" applyFill="1" applyBorder="1" applyAlignment="1">
      <alignment horizontal="center" wrapText="1"/>
    </xf>
    <xf numFmtId="0" fontId="28" fillId="0" borderId="11" xfId="0" applyFont="1" applyBorder="1" applyAlignment="1">
      <alignment horizontal="center" vertical="center"/>
    </xf>
    <xf numFmtId="0" fontId="40" fillId="0" borderId="12" xfId="0" applyFont="1" applyBorder="1" applyAlignment="1">
      <alignment vertical="center"/>
    </xf>
    <xf numFmtId="0" fontId="40" fillId="0" borderId="12" xfId="0" applyFont="1" applyBorder="1" applyAlignment="1">
      <alignment horizontal="center" vertical="center"/>
    </xf>
    <xf numFmtId="49" fontId="40" fillId="0" borderId="12" xfId="0" applyNumberFormat="1"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1" fontId="30" fillId="15" borderId="11" xfId="0" applyNumberFormat="1" applyFont="1" applyFill="1" applyBorder="1" applyAlignment="1">
      <alignment horizontal="center" vertical="center"/>
    </xf>
    <xf numFmtId="0" fontId="30" fillId="15" borderId="12" xfId="0" applyFont="1" applyFill="1" applyBorder="1" applyAlignment="1">
      <alignment horizontal="center" vertical="center"/>
    </xf>
    <xf numFmtId="0" fontId="40" fillId="0" borderId="2" xfId="0" applyFont="1" applyBorder="1" applyAlignment="1">
      <alignment horizontal="center" vertical="center"/>
    </xf>
    <xf numFmtId="0" fontId="40" fillId="0" borderId="12" xfId="0" applyFont="1" applyFill="1" applyBorder="1" applyAlignment="1">
      <alignment horizontal="center" vertical="center"/>
    </xf>
    <xf numFmtId="0" fontId="40" fillId="15" borderId="12" xfId="0" applyFont="1" applyFill="1" applyBorder="1" applyAlignment="1">
      <alignment horizontal="center" vertical="center"/>
    </xf>
    <xf numFmtId="0" fontId="40" fillId="15" borderId="13" xfId="0" applyFont="1" applyFill="1" applyBorder="1" applyAlignment="1">
      <alignment horizontal="center" vertical="center"/>
    </xf>
    <xf numFmtId="0" fontId="40" fillId="0" borderId="13" xfId="0" applyFont="1" applyBorder="1" applyAlignment="1">
      <alignment horizontal="center" vertical="center"/>
    </xf>
    <xf numFmtId="0" fontId="40" fillId="0" borderId="11" xfId="0" applyFont="1" applyBorder="1" applyAlignment="1">
      <alignment horizontal="center" vertical="center"/>
    </xf>
    <xf numFmtId="0" fontId="30" fillId="15" borderId="6" xfId="0" applyFont="1" applyFill="1" applyBorder="1" applyAlignment="1">
      <alignment horizontal="center" vertical="center"/>
    </xf>
    <xf numFmtId="49" fontId="40" fillId="0" borderId="14" xfId="0" applyNumberFormat="1" applyFont="1" applyBorder="1" applyAlignment="1">
      <alignment horizontal="center" vertical="center"/>
    </xf>
    <xf numFmtId="0" fontId="40" fillId="0" borderId="6" xfId="0" applyFont="1" applyBorder="1" applyAlignment="1">
      <alignment horizontal="center" vertical="center"/>
    </xf>
    <xf numFmtId="49" fontId="0" fillId="0" borderId="12" xfId="0" applyNumberFormat="1" applyBorder="1" applyAlignment="1">
      <alignment horizontal="center" vertical="center"/>
    </xf>
    <xf numFmtId="49" fontId="40" fillId="0" borderId="12" xfId="0" applyNumberFormat="1" applyFont="1" applyBorder="1" applyAlignment="1">
      <alignment horizontal="center" vertical="center" wrapText="1"/>
    </xf>
    <xf numFmtId="0" fontId="40" fillId="0" borderId="5" xfId="0" applyFont="1" applyFill="1" applyBorder="1" applyAlignment="1">
      <alignment horizontal="center" vertical="center"/>
    </xf>
    <xf numFmtId="0" fontId="40" fillId="15" borderId="5" xfId="0" applyFont="1" applyFill="1" applyBorder="1" applyAlignment="1">
      <alignment horizontal="center" vertical="center"/>
    </xf>
    <xf numFmtId="49" fontId="0" fillId="0" borderId="0" xfId="0" applyNumberFormat="1" applyAlignment="1">
      <alignment horizontal="center"/>
    </xf>
    <xf numFmtId="165" fontId="0" fillId="0" borderId="0" xfId="0" applyNumberFormat="1" applyAlignment="1">
      <alignment horizontal="center"/>
    </xf>
    <xf numFmtId="49" fontId="27" fillId="16" borderId="0" xfId="0" applyNumberFormat="1" applyFont="1" applyFill="1" applyAlignment="1">
      <alignment vertical="top"/>
    </xf>
    <xf numFmtId="49" fontId="48" fillId="16" borderId="0" xfId="0" applyNumberFormat="1" applyFont="1" applyFill="1" applyAlignment="1">
      <alignment horizontal="center"/>
    </xf>
    <xf numFmtId="49" fontId="47" fillId="16" borderId="0" xfId="0" applyNumberFormat="1" applyFont="1" applyFill="1" applyAlignment="1">
      <alignment vertical="top"/>
    </xf>
    <xf numFmtId="49" fontId="56" fillId="16" borderId="0" xfId="0" applyNumberFormat="1" applyFont="1" applyFill="1" applyAlignment="1">
      <alignment vertical="top"/>
    </xf>
    <xf numFmtId="49" fontId="48" fillId="16" borderId="0" xfId="0" applyNumberFormat="1" applyFont="1" applyFill="1" applyAlignment="1">
      <alignment horizontal="left"/>
    </xf>
    <xf numFmtId="49" fontId="32" fillId="16" borderId="0" xfId="0" applyNumberFormat="1" applyFont="1" applyFill="1" applyBorder="1" applyAlignment="1">
      <alignment horizontal="left"/>
    </xf>
    <xf numFmtId="49" fontId="56" fillId="0" borderId="0" xfId="0" applyNumberFormat="1" applyFont="1" applyFill="1" applyBorder="1" applyAlignment="1">
      <alignment vertical="top"/>
    </xf>
    <xf numFmtId="49" fontId="27" fillId="0" borderId="0" xfId="0" applyNumberFormat="1" applyFont="1" applyFill="1" applyBorder="1" applyAlignment="1">
      <alignment vertical="top"/>
    </xf>
    <xf numFmtId="0" fontId="0" fillId="0" borderId="0" xfId="0" applyFill="1" applyBorder="1"/>
    <xf numFmtId="0" fontId="49" fillId="17" borderId="0" xfId="0" applyFont="1" applyFill="1" applyAlignment="1">
      <alignment horizontal="center" vertical="center"/>
    </xf>
    <xf numFmtId="0" fontId="36" fillId="16" borderId="0" xfId="0" applyFont="1" applyFill="1"/>
    <xf numFmtId="49" fontId="36" fillId="16" borderId="0" xfId="0" applyNumberFormat="1" applyFont="1" applyFill="1" applyAlignment="1">
      <alignment horizontal="left"/>
    </xf>
    <xf numFmtId="49" fontId="36" fillId="16" borderId="0" xfId="0" applyNumberFormat="1" applyFont="1" applyFill="1"/>
    <xf numFmtId="49" fontId="40" fillId="16" borderId="0" xfId="0" applyNumberFormat="1" applyFont="1" applyFill="1"/>
    <xf numFmtId="49" fontId="49" fillId="16" borderId="0" xfId="0" applyNumberFormat="1" applyFont="1" applyFill="1"/>
    <xf numFmtId="49" fontId="48" fillId="16" borderId="0" xfId="0" applyNumberFormat="1" applyFont="1" applyFill="1" applyBorder="1" applyAlignment="1">
      <alignment horizontal="left"/>
    </xf>
    <xf numFmtId="49" fontId="49" fillId="0" borderId="0" xfId="0" applyNumberFormat="1" applyFont="1" applyFill="1" applyBorder="1"/>
    <xf numFmtId="49" fontId="40" fillId="0" borderId="0" xfId="0" applyNumberFormat="1" applyFont="1" applyFill="1" applyBorder="1"/>
    <xf numFmtId="49" fontId="0" fillId="9" borderId="0" xfId="0" applyNumberFormat="1" applyFill="1"/>
    <xf numFmtId="0" fontId="0" fillId="9" borderId="0" xfId="0" applyFill="1"/>
    <xf numFmtId="0" fontId="0" fillId="9" borderId="0" xfId="0" applyFill="1" applyAlignment="1">
      <alignment horizontal="center"/>
    </xf>
    <xf numFmtId="49" fontId="57" fillId="13" borderId="0" xfId="0" applyNumberFormat="1" applyFont="1" applyFill="1" applyAlignment="1">
      <alignment vertical="center"/>
    </xf>
    <xf numFmtId="49" fontId="57" fillId="0" borderId="0" xfId="0" applyNumberFormat="1" applyFont="1" applyFill="1" applyBorder="1" applyAlignment="1">
      <alignment vertical="center"/>
    </xf>
    <xf numFmtId="49" fontId="43" fillId="0" borderId="0" xfId="0" applyNumberFormat="1" applyFont="1" applyFill="1" applyBorder="1" applyAlignment="1">
      <alignment vertical="center"/>
    </xf>
    <xf numFmtId="49" fontId="40" fillId="9" borderId="0" xfId="0" applyNumberFormat="1" applyFont="1" applyFill="1" applyBorder="1"/>
    <xf numFmtId="0" fontId="0" fillId="9" borderId="0" xfId="0" applyFill="1" applyBorder="1" applyAlignment="1">
      <alignment horizontal="center"/>
    </xf>
    <xf numFmtId="164" fontId="38" fillId="16" borderId="6" xfId="0" applyNumberFormat="1" applyFont="1" applyFill="1" applyBorder="1" applyAlignment="1">
      <alignment horizontal="left" vertical="center"/>
    </xf>
    <xf numFmtId="49" fontId="38" fillId="16" borderId="6" xfId="0" applyNumberFormat="1" applyFont="1" applyFill="1" applyBorder="1" applyAlignment="1">
      <alignment vertical="center"/>
    </xf>
    <xf numFmtId="49" fontId="38" fillId="16" borderId="6" xfId="7" applyNumberFormat="1" applyFont="1" applyFill="1" applyBorder="1" applyAlignment="1" applyProtection="1">
      <alignment vertical="center"/>
      <protection locked="0"/>
    </xf>
    <xf numFmtId="49" fontId="58" fillId="16" borderId="6" xfId="0" applyNumberFormat="1" applyFont="1" applyFill="1" applyBorder="1" applyAlignment="1">
      <alignment vertical="center"/>
    </xf>
    <xf numFmtId="0" fontId="0" fillId="0" borderId="6" xfId="0" applyBorder="1"/>
    <xf numFmtId="49" fontId="39" fillId="16" borderId="6" xfId="0" applyNumberFormat="1" applyFont="1" applyFill="1" applyBorder="1" applyAlignment="1">
      <alignment horizontal="right" vertical="center"/>
    </xf>
    <xf numFmtId="49" fontId="58" fillId="0" borderId="0" xfId="0" applyNumberFormat="1" applyFont="1" applyFill="1" applyBorder="1" applyAlignment="1">
      <alignment vertical="center"/>
    </xf>
    <xf numFmtId="49" fontId="38" fillId="0" borderId="0" xfId="0" applyNumberFormat="1" applyFont="1" applyFill="1" applyBorder="1" applyAlignment="1">
      <alignment vertical="center"/>
    </xf>
    <xf numFmtId="49" fontId="40" fillId="14" borderId="0" xfId="0" applyNumberFormat="1" applyFont="1" applyFill="1" applyBorder="1"/>
    <xf numFmtId="0" fontId="0" fillId="14" borderId="0" xfId="0" applyFill="1" applyBorder="1" applyAlignment="1">
      <alignment horizontal="center"/>
    </xf>
    <xf numFmtId="0" fontId="54" fillId="13" borderId="0" xfId="0" applyFont="1" applyFill="1"/>
    <xf numFmtId="0" fontId="28" fillId="13" borderId="0" xfId="0" applyFont="1" applyFill="1" applyAlignment="1">
      <alignment horizontal="center" shrinkToFit="1"/>
    </xf>
    <xf numFmtId="49" fontId="40" fillId="18" borderId="0" xfId="0" applyNumberFormat="1" applyFont="1" applyFill="1" applyBorder="1"/>
    <xf numFmtId="0" fontId="0" fillId="18" borderId="0" xfId="0" applyFill="1" applyBorder="1" applyAlignment="1">
      <alignment horizontal="center"/>
    </xf>
    <xf numFmtId="0" fontId="0" fillId="16" borderId="0" xfId="0" applyFill="1"/>
    <xf numFmtId="0" fontId="54" fillId="16" borderId="0" xfId="0" applyFont="1" applyFill="1"/>
    <xf numFmtId="0" fontId="0" fillId="16" borderId="0" xfId="0" applyFill="1" applyAlignment="1">
      <alignment horizontal="center"/>
    </xf>
    <xf numFmtId="0" fontId="59" fillId="19" borderId="0" xfId="0" applyFont="1" applyFill="1"/>
    <xf numFmtId="0" fontId="40" fillId="16" borderId="6" xfId="0" applyFont="1" applyFill="1" applyBorder="1" applyAlignment="1">
      <alignment horizontal="center" vertical="center" shrinkToFit="1"/>
    </xf>
    <xf numFmtId="0" fontId="40" fillId="16" borderId="6" xfId="0" applyFont="1" applyFill="1" applyBorder="1" applyAlignment="1">
      <alignment vertical="center" shrinkToFit="1"/>
    </xf>
    <xf numFmtId="0" fontId="0" fillId="19" borderId="6" xfId="0" applyFill="1" applyBorder="1" applyAlignment="1">
      <alignment horizontal="center"/>
    </xf>
    <xf numFmtId="0" fontId="0" fillId="20" borderId="11" xfId="0" applyFill="1" applyBorder="1" applyAlignment="1">
      <alignment horizontal="center"/>
    </xf>
    <xf numFmtId="0" fontId="60" fillId="16" borderId="6" xfId="0" applyFont="1" applyFill="1" applyBorder="1" applyAlignment="1">
      <alignment horizontal="center"/>
    </xf>
    <xf numFmtId="0" fontId="59" fillId="16" borderId="0" xfId="0" applyFont="1" applyFill="1"/>
    <xf numFmtId="0" fontId="40" fillId="16" borderId="0" xfId="0" applyFont="1" applyFill="1" applyAlignment="1">
      <alignment shrinkToFit="1"/>
    </xf>
    <xf numFmtId="0" fontId="60" fillId="16" borderId="0" xfId="0" applyFont="1" applyFill="1" applyBorder="1" applyAlignment="1">
      <alignment horizontal="center"/>
    </xf>
    <xf numFmtId="0" fontId="60" fillId="16" borderId="0" xfId="0" applyFont="1" applyFill="1" applyAlignment="1">
      <alignment horizontal="center"/>
    </xf>
    <xf numFmtId="0" fontId="0" fillId="8" borderId="0" xfId="0" applyFill="1"/>
    <xf numFmtId="0" fontId="0" fillId="16" borderId="2" xfId="0" applyFill="1" applyBorder="1" applyAlignment="1">
      <alignment horizontal="center" vertical="center"/>
    </xf>
    <xf numFmtId="0" fontId="0" fillId="16" borderId="6" xfId="0" applyFill="1" applyBorder="1"/>
    <xf numFmtId="0" fontId="43" fillId="13" borderId="4" xfId="0" applyFont="1" applyFill="1" applyBorder="1" applyAlignment="1">
      <alignment vertical="center"/>
    </xf>
    <xf numFmtId="0" fontId="43" fillId="13" borderId="13" xfId="0" applyFont="1" applyFill="1" applyBorder="1" applyAlignment="1">
      <alignment vertical="center"/>
    </xf>
    <xf numFmtId="0" fontId="43" fillId="13" borderId="5" xfId="0" applyFont="1" applyFill="1" applyBorder="1" applyAlignment="1">
      <alignment vertical="center"/>
    </xf>
    <xf numFmtId="49" fontId="44" fillId="13" borderId="7" xfId="0" applyNumberFormat="1" applyFont="1" applyFill="1" applyBorder="1" applyAlignment="1">
      <alignment horizontal="center" vertical="center"/>
    </xf>
    <xf numFmtId="49" fontId="44" fillId="13" borderId="7" xfId="0" applyNumberFormat="1" applyFont="1" applyFill="1" applyBorder="1" applyAlignment="1">
      <alignment vertical="center"/>
    </xf>
    <xf numFmtId="0" fontId="0" fillId="13" borderId="13" xfId="0" applyFill="1" applyBorder="1"/>
    <xf numFmtId="49" fontId="57" fillId="13" borderId="7" xfId="0" applyNumberFormat="1" applyFont="1" applyFill="1" applyBorder="1" applyAlignment="1">
      <alignment vertical="center"/>
    </xf>
    <xf numFmtId="49" fontId="43" fillId="13" borderId="7" xfId="0" applyNumberFormat="1" applyFont="1" applyFill="1" applyBorder="1" applyAlignment="1">
      <alignment horizontal="left" vertical="center"/>
    </xf>
    <xf numFmtId="49" fontId="43" fillId="0" borderId="0" xfId="0" applyNumberFormat="1" applyFont="1" applyFill="1" applyBorder="1" applyAlignment="1">
      <alignment horizontal="left" vertical="center"/>
    </xf>
    <xf numFmtId="49" fontId="33" fillId="16" borderId="14" xfId="0" applyNumberFormat="1" applyFont="1" applyFill="1" applyBorder="1" applyAlignment="1">
      <alignment vertical="center"/>
    </xf>
    <xf numFmtId="49" fontId="33" fillId="16" borderId="7" xfId="0" applyNumberFormat="1" applyFont="1" applyFill="1" applyBorder="1" applyAlignment="1">
      <alignment vertical="center"/>
    </xf>
    <xf numFmtId="49" fontId="33" fillId="16" borderId="15" xfId="0" applyNumberFormat="1" applyFont="1" applyFill="1" applyBorder="1" applyAlignment="1">
      <alignment horizontal="right" vertical="center"/>
    </xf>
    <xf numFmtId="49" fontId="33" fillId="16" borderId="14" xfId="0" applyNumberFormat="1" applyFont="1" applyFill="1" applyBorder="1" applyAlignment="1">
      <alignment horizontal="center" vertical="center"/>
    </xf>
    <xf numFmtId="49" fontId="52" fillId="16" borderId="14" xfId="0" applyNumberFormat="1" applyFont="1" applyFill="1" applyBorder="1" applyAlignment="1">
      <alignment horizontal="center" vertical="center"/>
    </xf>
    <xf numFmtId="49" fontId="61" fillId="16" borderId="7" xfId="0" applyNumberFormat="1" applyFont="1" applyFill="1" applyBorder="1" applyAlignment="1">
      <alignment vertical="center"/>
    </xf>
    <xf numFmtId="49" fontId="33" fillId="16" borderId="15" xfId="0" applyNumberFormat="1" applyFont="1" applyFill="1" applyBorder="1" applyAlignment="1">
      <alignment vertical="center"/>
    </xf>
    <xf numFmtId="49" fontId="43" fillId="16" borderId="14" xfId="0" applyNumberFormat="1" applyFont="1" applyFill="1" applyBorder="1" applyAlignment="1">
      <alignment vertical="center"/>
    </xf>
    <xf numFmtId="0" fontId="0" fillId="16" borderId="7" xfId="0" applyFill="1" applyBorder="1"/>
    <xf numFmtId="0" fontId="0" fillId="16" borderId="15" xfId="0" applyFill="1" applyBorder="1"/>
    <xf numFmtId="49" fontId="61" fillId="0" borderId="0" xfId="0" applyNumberFormat="1" applyFont="1" applyFill="1" applyBorder="1" applyAlignment="1">
      <alignment vertical="center"/>
    </xf>
    <xf numFmtId="49" fontId="33" fillId="16" borderId="16" xfId="0" applyNumberFormat="1" applyFont="1" applyFill="1" applyBorder="1" applyAlignment="1">
      <alignment vertical="center"/>
    </xf>
    <xf numFmtId="49" fontId="33" fillId="16" borderId="6" xfId="0" applyNumberFormat="1" applyFont="1" applyFill="1" applyBorder="1" applyAlignment="1">
      <alignment vertical="center"/>
    </xf>
    <xf numFmtId="49" fontId="33" fillId="16" borderId="12" xfId="0" applyNumberFormat="1" applyFont="1" applyFill="1" applyBorder="1" applyAlignment="1">
      <alignment horizontal="right" vertical="center"/>
    </xf>
    <xf numFmtId="49" fontId="33" fillId="16" borderId="3" xfId="0" applyNumberFormat="1" applyFont="1" applyFill="1" applyBorder="1" applyAlignment="1">
      <alignment horizontal="center" vertical="center"/>
    </xf>
    <xf numFmtId="49" fontId="52" fillId="16" borderId="3" xfId="0" applyNumberFormat="1" applyFont="1" applyFill="1" applyBorder="1" applyAlignment="1">
      <alignment horizontal="center" vertical="center"/>
    </xf>
    <xf numFmtId="49" fontId="33" fillId="16" borderId="0" xfId="0" applyNumberFormat="1" applyFont="1" applyFill="1" applyBorder="1" applyAlignment="1">
      <alignment vertical="center"/>
    </xf>
    <xf numFmtId="49" fontId="61" fillId="16" borderId="0" xfId="0" applyNumberFormat="1" applyFont="1" applyFill="1" applyBorder="1" applyAlignment="1">
      <alignment vertical="center"/>
    </xf>
    <xf numFmtId="49" fontId="33" fillId="16" borderId="9" xfId="0" applyNumberFormat="1" applyFont="1" applyFill="1" applyBorder="1" applyAlignment="1">
      <alignment vertical="center"/>
    </xf>
    <xf numFmtId="0" fontId="33" fillId="16" borderId="16" xfId="0" applyFont="1" applyFill="1" applyBorder="1" applyAlignment="1">
      <alignment vertical="center"/>
    </xf>
    <xf numFmtId="0" fontId="0" fillId="16" borderId="12" xfId="0" applyFill="1" applyBorder="1"/>
    <xf numFmtId="49" fontId="33" fillId="0" borderId="0" xfId="0" applyNumberFormat="1" applyFont="1" applyFill="1" applyBorder="1" applyAlignment="1">
      <alignment vertical="center"/>
    </xf>
    <xf numFmtId="49" fontId="33" fillId="13" borderId="14" xfId="0" applyNumberFormat="1" applyFont="1" applyFill="1" applyBorder="1" applyAlignment="1">
      <alignment vertical="center"/>
    </xf>
    <xf numFmtId="49" fontId="33" fillId="13" borderId="7" xfId="0" applyNumberFormat="1" applyFont="1" applyFill="1" applyBorder="1" applyAlignment="1">
      <alignment vertical="center"/>
    </xf>
    <xf numFmtId="49" fontId="33" fillId="13" borderId="15" xfId="0" applyNumberFormat="1" applyFont="1" applyFill="1" applyBorder="1" applyAlignment="1">
      <alignment horizontal="right" vertical="center"/>
    </xf>
    <xf numFmtId="0" fontId="33" fillId="16" borderId="0" xfId="0" applyFont="1" applyFill="1" applyBorder="1" applyAlignment="1">
      <alignment vertical="center"/>
    </xf>
    <xf numFmtId="0" fontId="0" fillId="16" borderId="0" xfId="0" applyFill="1" applyBorder="1"/>
    <xf numFmtId="0" fontId="33" fillId="13" borderId="3" xfId="0" applyFont="1" applyFill="1" applyBorder="1" applyAlignment="1">
      <alignment vertical="center"/>
    </xf>
    <xf numFmtId="49" fontId="33" fillId="13" borderId="0" xfId="0" applyNumberFormat="1" applyFont="1" applyFill="1" applyBorder="1" applyAlignment="1">
      <alignment horizontal="right" vertical="center"/>
    </xf>
    <xf numFmtId="49" fontId="33" fillId="13" borderId="9" xfId="0" applyNumberFormat="1" applyFont="1" applyFill="1" applyBorder="1" applyAlignment="1">
      <alignment horizontal="right" vertical="center"/>
    </xf>
    <xf numFmtId="49" fontId="33" fillId="16" borderId="3" xfId="0" applyNumberFormat="1" applyFont="1" applyFill="1" applyBorder="1" applyAlignment="1">
      <alignment vertical="center"/>
    </xf>
    <xf numFmtId="0" fontId="0" fillId="16" borderId="9" xfId="0" applyFill="1" applyBorder="1"/>
    <xf numFmtId="0" fontId="43" fillId="13" borderId="3" xfId="0" applyFont="1" applyFill="1" applyBorder="1" applyAlignment="1">
      <alignment vertical="center"/>
    </xf>
    <xf numFmtId="0" fontId="43" fillId="13" borderId="0" xfId="0" applyFont="1" applyFill="1" applyBorder="1" applyAlignment="1">
      <alignment vertical="center"/>
    </xf>
    <xf numFmtId="0" fontId="43" fillId="13" borderId="9" xfId="0" applyFont="1" applyFill="1" applyBorder="1" applyAlignment="1">
      <alignment vertical="center"/>
    </xf>
    <xf numFmtId="49" fontId="33" fillId="13" borderId="3" xfId="0" applyNumberFormat="1" applyFont="1" applyFill="1" applyBorder="1" applyAlignment="1">
      <alignment vertical="center"/>
    </xf>
    <xf numFmtId="49" fontId="33" fillId="13" borderId="0" xfId="0" applyNumberFormat="1" applyFont="1" applyFill="1" applyBorder="1" applyAlignment="1">
      <alignment vertical="center"/>
    </xf>
    <xf numFmtId="0" fontId="33" fillId="13" borderId="9" xfId="0" applyFont="1" applyFill="1" applyBorder="1" applyAlignment="1">
      <alignment horizontal="right" vertical="center"/>
    </xf>
    <xf numFmtId="49" fontId="33" fillId="13" borderId="16" xfId="0" applyNumberFormat="1" applyFont="1" applyFill="1" applyBorder="1" applyAlignment="1">
      <alignment vertical="center"/>
    </xf>
    <xf numFmtId="49" fontId="33" fillId="13" borderId="6" xfId="0" applyNumberFormat="1" applyFont="1" applyFill="1" applyBorder="1" applyAlignment="1">
      <alignment vertical="center"/>
    </xf>
    <xf numFmtId="0" fontId="33" fillId="13" borderId="12" xfId="0" applyFont="1" applyFill="1" applyBorder="1" applyAlignment="1">
      <alignment horizontal="right" vertical="center"/>
    </xf>
    <xf numFmtId="49" fontId="33" fillId="16" borderId="16" xfId="0" applyNumberFormat="1" applyFont="1" applyFill="1" applyBorder="1" applyAlignment="1">
      <alignment horizontal="center" vertical="center"/>
    </xf>
    <xf numFmtId="0" fontId="33" fillId="16" borderId="6" xfId="0" applyFont="1" applyFill="1" applyBorder="1" applyAlignment="1">
      <alignment vertical="center"/>
    </xf>
    <xf numFmtId="49" fontId="52" fillId="16" borderId="16" xfId="0" applyNumberFormat="1" applyFont="1" applyFill="1" applyBorder="1" applyAlignment="1">
      <alignment horizontal="center" vertical="center"/>
    </xf>
    <xf numFmtId="49" fontId="61" fillId="16" borderId="6" xfId="0" applyNumberFormat="1" applyFont="1" applyFill="1" applyBorder="1" applyAlignment="1">
      <alignment vertical="center"/>
    </xf>
    <xf numFmtId="49" fontId="33" fillId="16" borderId="12" xfId="0" applyNumberFormat="1" applyFont="1" applyFill="1" applyBorder="1" applyAlignment="1">
      <alignment vertical="center"/>
    </xf>
    <xf numFmtId="0" fontId="62" fillId="0" borderId="0" xfId="0" applyFont="1" applyFill="1" applyBorder="1" applyAlignment="1">
      <alignment horizontal="right" vertical="center"/>
    </xf>
    <xf numFmtId="49" fontId="34" fillId="16" borderId="0" xfId="0" applyNumberFormat="1" applyFont="1" applyFill="1" applyBorder="1" applyAlignment="1">
      <alignment vertical="top" shrinkToFit="1"/>
    </xf>
    <xf numFmtId="164" fontId="38" fillId="16" borderId="6" xfId="0" applyNumberFormat="1" applyFont="1" applyFill="1" applyBorder="1" applyAlignment="1">
      <alignment horizontal="left" vertical="center"/>
    </xf>
    <xf numFmtId="0" fontId="40" fillId="16" borderId="6" xfId="0" applyFont="1" applyFill="1" applyBorder="1" applyAlignment="1">
      <alignment vertical="center" shrinkToFit="1"/>
    </xf>
    <xf numFmtId="0" fontId="0" fillId="13" borderId="2" xfId="0" applyFill="1" applyBorder="1"/>
    <xf numFmtId="0" fontId="0" fillId="0" borderId="2" xfId="0" applyFill="1" applyBorder="1" applyAlignment="1">
      <alignment horizontal="center" vertical="center" shrinkToFit="1"/>
    </xf>
    <xf numFmtId="0" fontId="0" fillId="0" borderId="2" xfId="0" applyFill="1" applyBorder="1" applyAlignment="1">
      <alignment horizontal="right" vertical="center" shrinkToFit="1"/>
    </xf>
    <xf numFmtId="0" fontId="0" fillId="2" borderId="2" xfId="0" applyFill="1" applyBorder="1"/>
    <xf numFmtId="0" fontId="0" fillId="0" borderId="2" xfId="0" applyFill="1" applyBorder="1" applyAlignment="1">
      <alignment horizontal="center" vertical="center"/>
    </xf>
    <xf numFmtId="0" fontId="0" fillId="16" borderId="7" xfId="0" applyFill="1" applyBorder="1"/>
    <xf numFmtId="0" fontId="0" fillId="16" borderId="0" xfId="0" applyFill="1" applyBorder="1"/>
    <xf numFmtId="0" fontId="0" fillId="0" borderId="2" xfId="0" applyBorder="1"/>
    <xf numFmtId="0" fontId="63" fillId="0" borderId="2" xfId="0" applyFont="1" applyBorder="1" applyAlignment="1">
      <alignment horizontal="center"/>
    </xf>
    <xf numFmtId="0" fontId="0" fillId="0" borderId="2" xfId="0" applyBorder="1" applyAlignment="1">
      <alignment horizontal="center"/>
    </xf>
    <xf numFmtId="0" fontId="36" fillId="0" borderId="0" xfId="0" applyFont="1" applyAlignment="1">
      <alignment horizontal="left"/>
    </xf>
    <xf numFmtId="0" fontId="36" fillId="16" borderId="0" xfId="0" applyFont="1" applyFill="1" applyAlignment="1">
      <alignment horizontal="left"/>
    </xf>
    <xf numFmtId="166" fontId="0" fillId="0" borderId="2" xfId="0" applyNumberFormat="1" applyFill="1" applyBorder="1" applyAlignment="1">
      <alignment horizontal="center" vertical="center"/>
    </xf>
    <xf numFmtId="0" fontId="64" fillId="16" borderId="6" xfId="0" applyFont="1" applyFill="1" applyBorder="1" applyAlignment="1">
      <alignment horizontal="center" vertical="center" shrinkToFit="1"/>
    </xf>
    <xf numFmtId="0" fontId="64" fillId="16" borderId="6" xfId="0" applyFont="1" applyFill="1" applyBorder="1" applyAlignment="1">
      <alignment vertical="center"/>
    </xf>
    <xf numFmtId="0" fontId="40" fillId="16" borderId="6" xfId="0" applyFont="1" applyFill="1" applyBorder="1"/>
    <xf numFmtId="0" fontId="40" fillId="16" borderId="0" xfId="0" applyFont="1" applyFill="1"/>
    <xf numFmtId="0" fontId="0" fillId="0" borderId="0" xfId="0" applyFill="1"/>
    <xf numFmtId="0" fontId="0" fillId="13" borderId="5" xfId="0" applyFill="1" applyBorder="1"/>
    <xf numFmtId="0" fontId="0" fillId="0" borderId="3" xfId="0" applyBorder="1"/>
    <xf numFmtId="0" fontId="42" fillId="0" borderId="0" xfId="0" applyFont="1" applyFill="1" applyAlignment="1">
      <alignment horizontal="center"/>
    </xf>
    <xf numFmtId="49" fontId="51" fillId="13" borderId="7" xfId="0" applyNumberFormat="1" applyFont="1" applyFill="1" applyBorder="1" applyAlignment="1">
      <alignment horizontal="center" vertical="center"/>
    </xf>
    <xf numFmtId="49" fontId="31" fillId="16" borderId="0" xfId="0" applyNumberFormat="1" applyFont="1" applyFill="1" applyBorder="1" applyAlignment="1">
      <alignment horizontal="center" vertical="center"/>
    </xf>
    <xf numFmtId="49" fontId="39" fillId="0" borderId="6" xfId="0" applyNumberFormat="1" applyFont="1" applyBorder="1" applyAlignment="1">
      <alignment horizontal="center" vertical="center"/>
    </xf>
    <xf numFmtId="0" fontId="28" fillId="9" borderId="11" xfId="0" applyFont="1" applyFill="1" applyBorder="1" applyAlignment="1">
      <alignment horizontal="center" vertical="center"/>
    </xf>
    <xf numFmtId="0" fontId="40" fillId="0" borderId="2" xfId="0" applyFont="1" applyFill="1" applyBorder="1" applyAlignment="1">
      <alignment horizontal="center" vertical="center"/>
    </xf>
    <xf numFmtId="49" fontId="27" fillId="0" borderId="0" xfId="0" applyNumberFormat="1" applyFont="1" applyAlignment="1">
      <alignment vertical="top"/>
    </xf>
    <xf numFmtId="49" fontId="47" fillId="0" borderId="0" xfId="0" applyNumberFormat="1" applyFont="1" applyAlignment="1">
      <alignment vertical="top"/>
    </xf>
    <xf numFmtId="49" fontId="56" fillId="0" borderId="0" xfId="0" applyNumberFormat="1" applyFont="1" applyAlignment="1">
      <alignment vertical="top"/>
    </xf>
    <xf numFmtId="0" fontId="27" fillId="0" borderId="0" xfId="0" applyFont="1" applyAlignment="1">
      <alignment vertical="top"/>
    </xf>
    <xf numFmtId="0" fontId="27" fillId="16" borderId="0" xfId="0" applyFont="1" applyFill="1" applyAlignment="1">
      <alignment vertical="top"/>
    </xf>
    <xf numFmtId="0" fontId="27" fillId="0" borderId="0" xfId="0" applyFont="1" applyFill="1" applyAlignment="1">
      <alignment vertical="top"/>
    </xf>
    <xf numFmtId="0" fontId="36" fillId="0" borderId="0" xfId="0" applyFont="1"/>
    <xf numFmtId="49" fontId="36" fillId="0" borderId="0" xfId="0" applyNumberFormat="1" applyFont="1"/>
    <xf numFmtId="49" fontId="40" fillId="0" borderId="0" xfId="0" applyNumberFormat="1" applyFont="1"/>
    <xf numFmtId="49" fontId="49" fillId="0" borderId="0" xfId="0" applyNumberFormat="1" applyFont="1"/>
    <xf numFmtId="0" fontId="40" fillId="0" borderId="0" xfId="0" applyFont="1"/>
    <xf numFmtId="0" fontId="54" fillId="9" borderId="0" xfId="0" applyFont="1" applyFill="1"/>
    <xf numFmtId="0" fontId="54" fillId="9" borderId="0" xfId="0" applyFont="1" applyFill="1" applyAlignment="1">
      <alignment horizontal="center"/>
    </xf>
    <xf numFmtId="0" fontId="31" fillId="0" borderId="0" xfId="0" applyFont="1" applyAlignment="1">
      <alignment vertical="center"/>
    </xf>
    <xf numFmtId="49" fontId="38" fillId="0" borderId="6" xfId="0" applyNumberFormat="1" applyFont="1" applyBorder="1" applyAlignment="1">
      <alignment vertical="center"/>
    </xf>
    <xf numFmtId="49" fontId="54" fillId="0" borderId="6" xfId="0" applyNumberFormat="1" applyFont="1" applyBorder="1" applyAlignment="1">
      <alignment vertical="center"/>
    </xf>
    <xf numFmtId="49" fontId="58" fillId="0" borderId="6" xfId="0" applyNumberFormat="1" applyFont="1" applyBorder="1" applyAlignment="1">
      <alignment vertical="center"/>
    </xf>
    <xf numFmtId="49" fontId="38" fillId="0" borderId="6" xfId="7" applyNumberFormat="1" applyFont="1" applyFill="1" applyBorder="1" applyAlignment="1" applyProtection="1">
      <alignment vertical="center"/>
      <protection locked="0"/>
    </xf>
    <xf numFmtId="0" fontId="39" fillId="0" borderId="6" xfId="0" applyFont="1" applyBorder="1" applyAlignment="1">
      <alignment horizontal="left" vertical="center"/>
    </xf>
    <xf numFmtId="0" fontId="38" fillId="0" borderId="0" xfId="0" applyFont="1" applyAlignment="1">
      <alignment vertical="center"/>
    </xf>
    <xf numFmtId="49" fontId="33" fillId="13" borderId="0" xfId="0" applyNumberFormat="1" applyFont="1" applyFill="1" applyAlignment="1">
      <alignment horizontal="right" vertical="center"/>
    </xf>
    <xf numFmtId="49" fontId="33" fillId="13" borderId="0" xfId="0" applyNumberFormat="1" applyFont="1" applyFill="1" applyAlignment="1">
      <alignment horizontal="center" vertical="center"/>
    </xf>
    <xf numFmtId="49" fontId="33" fillId="13" borderId="0" xfId="0" applyNumberFormat="1" applyFont="1" applyFill="1" applyAlignment="1">
      <alignment horizontal="center" vertical="center" shrinkToFit="1"/>
    </xf>
    <xf numFmtId="49" fontId="33" fillId="13" borderId="0" xfId="0" applyNumberFormat="1" applyFont="1" applyFill="1" applyAlignment="1">
      <alignment horizontal="left" vertical="center"/>
    </xf>
    <xf numFmtId="49" fontId="61" fillId="13" borderId="0" xfId="0" applyNumberFormat="1" applyFont="1" applyFill="1" applyAlignment="1">
      <alignment horizontal="center" vertical="center"/>
    </xf>
    <xf numFmtId="49" fontId="61" fillId="13" borderId="0" xfId="0" applyNumberFormat="1" applyFont="1" applyFill="1" applyAlignment="1">
      <alignment vertical="center"/>
    </xf>
    <xf numFmtId="49" fontId="33" fillId="21" borderId="0" xfId="0" applyNumberFormat="1" applyFont="1" applyFill="1" applyAlignment="1">
      <alignment horizontal="right" vertical="center"/>
    </xf>
    <xf numFmtId="49" fontId="33" fillId="21" borderId="0" xfId="0" applyNumberFormat="1" applyFont="1" applyFill="1" applyAlignment="1">
      <alignment horizontal="center" vertical="center"/>
    </xf>
    <xf numFmtId="49" fontId="33" fillId="21" borderId="0" xfId="0" applyNumberFormat="1" applyFont="1" applyFill="1" applyAlignment="1">
      <alignment horizontal="center" vertical="center" shrinkToFit="1"/>
    </xf>
    <xf numFmtId="49" fontId="33" fillId="21" borderId="0" xfId="0" applyNumberFormat="1" applyFont="1" applyFill="1" applyAlignment="1">
      <alignment horizontal="left" vertical="center"/>
    </xf>
    <xf numFmtId="49" fontId="61" fillId="21" borderId="0" xfId="0" applyNumberFormat="1" applyFont="1" applyFill="1" applyAlignment="1">
      <alignment horizontal="center" vertical="center"/>
    </xf>
    <xf numFmtId="49" fontId="61" fillId="21" borderId="0" xfId="0" applyNumberFormat="1" applyFont="1" applyFill="1" applyAlignment="1">
      <alignment vertical="center"/>
    </xf>
    <xf numFmtId="49" fontId="48" fillId="13" borderId="0" xfId="0" applyNumberFormat="1" applyFont="1" applyFill="1" applyAlignment="1">
      <alignment horizontal="right" vertical="center"/>
    </xf>
    <xf numFmtId="0" fontId="48" fillId="13" borderId="0" xfId="0" applyFont="1" applyFill="1" applyAlignment="1">
      <alignment horizontal="center" vertical="center"/>
    </xf>
    <xf numFmtId="0" fontId="48" fillId="13" borderId="0" xfId="0" applyFont="1" applyFill="1" applyAlignment="1">
      <alignment horizontal="right" vertical="center"/>
    </xf>
    <xf numFmtId="0" fontId="48" fillId="13" borderId="0" xfId="0" applyFont="1" applyFill="1" applyAlignment="1">
      <alignment horizontal="left" vertical="center"/>
    </xf>
    <xf numFmtId="0" fontId="48" fillId="13" borderId="0" xfId="0" applyFont="1" applyFill="1" applyAlignment="1">
      <alignment vertical="center"/>
    </xf>
    <xf numFmtId="0" fontId="65" fillId="13" borderId="0" xfId="0" applyFont="1" applyFill="1" applyAlignment="1">
      <alignment horizontal="center" vertical="center"/>
    </xf>
    <xf numFmtId="0" fontId="65" fillId="13" borderId="0" xfId="0" applyFont="1" applyFill="1" applyAlignment="1">
      <alignment vertical="center"/>
    </xf>
    <xf numFmtId="0" fontId="48" fillId="0" borderId="0" xfId="0" applyFont="1" applyAlignment="1">
      <alignment vertical="center"/>
    </xf>
    <xf numFmtId="0" fontId="48" fillId="9" borderId="0" xfId="0" applyFont="1" applyFill="1"/>
    <xf numFmtId="0" fontId="48" fillId="9" borderId="0" xfId="0" applyFont="1" applyFill="1" applyAlignment="1">
      <alignment horizontal="center"/>
    </xf>
    <xf numFmtId="0" fontId="48" fillId="0" borderId="0" xfId="0" applyFont="1" applyFill="1"/>
    <xf numFmtId="49" fontId="66" fillId="13" borderId="0" xfId="0" applyNumberFormat="1" applyFont="1" applyFill="1" applyAlignment="1">
      <alignment horizontal="center" vertical="center"/>
    </xf>
    <xf numFmtId="0" fontId="64" fillId="0" borderId="6" xfId="0" applyFont="1" applyBorder="1" applyAlignment="1">
      <alignment horizontal="center" vertical="center"/>
    </xf>
    <xf numFmtId="0" fontId="64" fillId="0" borderId="6" xfId="0" applyFont="1" applyFill="1" applyBorder="1" applyAlignment="1">
      <alignment horizontal="center" vertical="center" shrinkToFit="1"/>
    </xf>
    <xf numFmtId="0" fontId="64" fillId="0" borderId="6" xfId="0" applyFont="1" applyBorder="1" applyAlignment="1">
      <alignment horizontal="center" vertical="center" shrinkToFit="1"/>
    </xf>
    <xf numFmtId="0" fontId="67" fillId="7" borderId="6" xfId="0" applyFont="1" applyFill="1" applyBorder="1" applyAlignment="1">
      <alignment horizontal="center" vertical="center"/>
    </xf>
    <xf numFmtId="0" fontId="66" fillId="0" borderId="6" xfId="0" applyFont="1" applyBorder="1" applyAlignment="1">
      <alignment vertical="center"/>
    </xf>
    <xf numFmtId="0" fontId="68" fillId="0" borderId="6" xfId="0" applyFont="1" applyBorder="1" applyAlignment="1">
      <alignment horizontal="center" vertical="center"/>
    </xf>
    <xf numFmtId="0" fontId="69" fillId="0" borderId="0" xfId="0" applyFont="1" applyAlignment="1">
      <alignment horizontal="right" vertical="center"/>
    </xf>
    <xf numFmtId="0" fontId="68" fillId="0" borderId="0" xfId="0" applyFont="1" applyAlignment="1">
      <alignment vertical="center"/>
    </xf>
    <xf numFmtId="0" fontId="64" fillId="16" borderId="0" xfId="0" applyFont="1" applyFill="1" applyAlignment="1">
      <alignment vertical="center"/>
    </xf>
    <xf numFmtId="0" fontId="70" fillId="16" borderId="0" xfId="0" applyFont="1" applyFill="1" applyAlignment="1">
      <alignment vertical="center"/>
    </xf>
    <xf numFmtId="49" fontId="64" fillId="16" borderId="0" xfId="0" applyNumberFormat="1" applyFont="1" applyFill="1" applyAlignment="1">
      <alignment vertical="center"/>
    </xf>
    <xf numFmtId="49" fontId="70" fillId="16" borderId="0" xfId="0" applyNumberFormat="1" applyFont="1" applyFill="1" applyAlignment="1">
      <alignment vertical="center"/>
    </xf>
    <xf numFmtId="0" fontId="40" fillId="16" borderId="0" xfId="0" applyFont="1" applyFill="1" applyAlignment="1">
      <alignment vertical="center"/>
    </xf>
    <xf numFmtId="0" fontId="40" fillId="0" borderId="10" xfId="0" applyFont="1" applyBorder="1" applyAlignment="1">
      <alignment vertical="center"/>
    </xf>
    <xf numFmtId="49" fontId="64" fillId="13" borderId="0" xfId="0" applyNumberFormat="1" applyFont="1" applyFill="1" applyAlignment="1">
      <alignment horizontal="center" vertical="center"/>
    </xf>
    <xf numFmtId="0" fontId="64" fillId="0" borderId="0" xfId="0" applyFont="1" applyBorder="1" applyAlignment="1">
      <alignment horizontal="center" vertical="center"/>
    </xf>
    <xf numFmtId="0" fontId="64" fillId="0" borderId="0" xfId="0" applyFont="1" applyBorder="1" applyAlignment="1">
      <alignment horizontal="center" vertical="center" shrinkToFit="1"/>
    </xf>
    <xf numFmtId="0" fontId="64" fillId="0" borderId="0" xfId="0" applyFont="1" applyAlignment="1">
      <alignment horizontal="center" vertical="center"/>
    </xf>
    <xf numFmtId="0" fontId="46" fillId="0" borderId="0" xfId="0" applyFont="1" applyAlignment="1">
      <alignment vertical="center"/>
    </xf>
    <xf numFmtId="0" fontId="71" fillId="0" borderId="0" xfId="0" applyFont="1" applyAlignment="1">
      <alignment horizontal="right" vertical="center"/>
    </xf>
    <xf numFmtId="0" fontId="62" fillId="16" borderId="15" xfId="0" applyFont="1" applyFill="1" applyBorder="1" applyAlignment="1">
      <alignment horizontal="right" vertical="center"/>
    </xf>
    <xf numFmtId="0" fontId="68" fillId="0" borderId="6" xfId="0" applyFont="1" applyBorder="1" applyAlignment="1">
      <alignment vertical="center"/>
    </xf>
    <xf numFmtId="0" fontId="40" fillId="0" borderId="8" xfId="0" applyFont="1" applyBorder="1" applyAlignment="1">
      <alignment vertical="center"/>
    </xf>
    <xf numFmtId="0" fontId="64" fillId="0" borderId="6" xfId="0" applyFont="1" applyBorder="1" applyAlignment="1">
      <alignment vertical="center"/>
    </xf>
    <xf numFmtId="0" fontId="68" fillId="0" borderId="12" xfId="0" applyFont="1" applyBorder="1" applyAlignment="1">
      <alignment horizontal="center" vertical="center"/>
    </xf>
    <xf numFmtId="0" fontId="68" fillId="0" borderId="9" xfId="0" applyFont="1" applyBorder="1" applyAlignment="1">
      <alignment horizontal="left" vertical="center"/>
    </xf>
    <xf numFmtId="0" fontId="67" fillId="0" borderId="0" xfId="0" applyFont="1" applyAlignment="1">
      <alignment horizontal="center" vertical="center"/>
    </xf>
    <xf numFmtId="0" fontId="68" fillId="0" borderId="0" xfId="0" applyFont="1" applyAlignment="1">
      <alignment horizontal="center" vertical="center"/>
    </xf>
    <xf numFmtId="0" fontId="61" fillId="0" borderId="0" xfId="0" applyFont="1" applyAlignment="1">
      <alignment horizontal="right" vertical="center"/>
    </xf>
    <xf numFmtId="0" fontId="62" fillId="16" borderId="9" xfId="0" applyFont="1" applyFill="1" applyBorder="1" applyAlignment="1">
      <alignment horizontal="right" vertical="center"/>
    </xf>
    <xf numFmtId="49" fontId="68" fillId="0" borderId="6" xfId="0" applyNumberFormat="1" applyFont="1" applyBorder="1" applyAlignment="1">
      <alignment vertical="center"/>
    </xf>
    <xf numFmtId="49" fontId="68" fillId="0" borderId="0" xfId="0" applyNumberFormat="1" applyFont="1" applyAlignment="1">
      <alignment vertical="center"/>
    </xf>
    <xf numFmtId="0" fontId="68" fillId="0" borderId="9" xfId="0" applyFont="1" applyBorder="1" applyAlignment="1">
      <alignment vertical="center"/>
    </xf>
    <xf numFmtId="0" fontId="68" fillId="0" borderId="0" xfId="0" applyFont="1" applyFill="1" applyAlignment="1">
      <alignment vertical="center"/>
    </xf>
    <xf numFmtId="49" fontId="68" fillId="0" borderId="9" xfId="0" applyNumberFormat="1" applyFont="1" applyBorder="1" applyAlignment="1">
      <alignment vertical="center"/>
    </xf>
    <xf numFmtId="0" fontId="68" fillId="0" borderId="12" xfId="0" applyFont="1" applyBorder="1" applyAlignment="1">
      <alignment vertical="center"/>
    </xf>
    <xf numFmtId="0" fontId="72" fillId="0" borderId="12" xfId="0" applyFont="1" applyBorder="1" applyAlignment="1">
      <alignment horizontal="center" vertical="center"/>
    </xf>
    <xf numFmtId="0" fontId="72" fillId="0" borderId="0" xfId="0" applyFont="1" applyAlignment="1">
      <alignment vertical="center"/>
    </xf>
    <xf numFmtId="0" fontId="72" fillId="0" borderId="6" xfId="0" applyFont="1" applyBorder="1" applyAlignment="1">
      <alignment horizontal="center" vertical="center"/>
    </xf>
    <xf numFmtId="0" fontId="40" fillId="0" borderId="11" xfId="0" applyFont="1" applyBorder="1" applyAlignment="1">
      <alignment vertical="center"/>
    </xf>
    <xf numFmtId="49" fontId="68" fillId="0" borderId="12" xfId="0" applyNumberFormat="1" applyFont="1" applyBorder="1" applyAlignment="1">
      <alignment vertical="center"/>
    </xf>
    <xf numFmtId="49" fontId="69" fillId="16" borderId="0" xfId="0" applyNumberFormat="1" applyFont="1" applyFill="1" applyAlignment="1">
      <alignment horizontal="right" vertical="center"/>
    </xf>
    <xf numFmtId="0" fontId="45" fillId="0" borderId="0" xfId="0" applyFont="1" applyAlignment="1">
      <alignment vertical="center"/>
    </xf>
    <xf numFmtId="0" fontId="40" fillId="0" borderId="0" xfId="0" applyFont="1" applyFill="1" applyAlignment="1">
      <alignment vertical="center"/>
    </xf>
    <xf numFmtId="49" fontId="64" fillId="0" borderId="0" xfId="0" applyNumberFormat="1" applyFont="1" applyAlignment="1">
      <alignment horizontal="center" vertical="center"/>
    </xf>
    <xf numFmtId="49" fontId="66" fillId="0" borderId="0" xfId="0" applyNumberFormat="1" applyFont="1" applyAlignment="1">
      <alignment horizontal="center" vertical="center"/>
    </xf>
    <xf numFmtId="0" fontId="64" fillId="0" borderId="0" xfId="0" applyFont="1" applyAlignment="1">
      <alignment vertical="center"/>
    </xf>
    <xf numFmtId="49" fontId="64" fillId="0" borderId="0" xfId="0" applyNumberFormat="1" applyFont="1" applyAlignment="1">
      <alignment vertical="center"/>
    </xf>
    <xf numFmtId="0" fontId="33" fillId="0" borderId="0" xfId="0" applyFont="1" applyAlignment="1">
      <alignment horizontal="right" vertical="center"/>
    </xf>
    <xf numFmtId="0" fontId="64" fillId="0" borderId="0" xfId="0" applyFont="1" applyAlignment="1">
      <alignment horizontal="left" vertical="center"/>
    </xf>
    <xf numFmtId="49" fontId="73" fillId="16" borderId="0" xfId="0" applyNumberFormat="1" applyFont="1" applyFill="1" applyAlignment="1">
      <alignment horizontal="center" vertical="center"/>
    </xf>
    <xf numFmtId="49" fontId="74" fillId="0" borderId="0" xfId="0" applyNumberFormat="1" applyFont="1" applyAlignment="1">
      <alignment vertical="center"/>
    </xf>
    <xf numFmtId="49" fontId="75" fillId="0" borderId="0" xfId="0" applyNumberFormat="1" applyFont="1" applyAlignment="1">
      <alignment horizontal="center" vertical="center"/>
    </xf>
    <xf numFmtId="49" fontId="74" fillId="16" borderId="0" xfId="0" applyNumberFormat="1" applyFont="1" applyFill="1" applyAlignment="1">
      <alignment vertical="center"/>
    </xf>
    <xf numFmtId="49" fontId="75" fillId="16" borderId="0" xfId="0" applyNumberFormat="1" applyFont="1" applyFill="1" applyAlignment="1">
      <alignment vertical="center"/>
    </xf>
    <xf numFmtId="0" fontId="0" fillId="16" borderId="0" xfId="0" applyFill="1" applyAlignment="1">
      <alignment vertical="center"/>
    </xf>
    <xf numFmtId="0" fontId="0" fillId="0" borderId="0" xfId="0" applyFill="1" applyAlignment="1">
      <alignment vertical="center"/>
    </xf>
    <xf numFmtId="49" fontId="44" fillId="13" borderId="13" xfId="0" applyNumberFormat="1" applyFont="1" applyFill="1" applyBorder="1" applyAlignment="1">
      <alignment horizontal="center" vertical="center"/>
    </xf>
    <xf numFmtId="49" fontId="44" fillId="13" borderId="13" xfId="0" applyNumberFormat="1" applyFont="1" applyFill="1" applyBorder="1" applyAlignment="1">
      <alignment vertical="center"/>
    </xf>
    <xf numFmtId="49" fontId="44" fillId="13" borderId="5" xfId="0" applyNumberFormat="1" applyFont="1" applyFill="1" applyBorder="1" applyAlignment="1">
      <alignment horizontal="center" vertical="center"/>
    </xf>
    <xf numFmtId="49" fontId="57" fillId="13" borderId="13" xfId="0" applyNumberFormat="1" applyFont="1" applyFill="1" applyBorder="1" applyAlignment="1">
      <alignment vertical="center"/>
    </xf>
    <xf numFmtId="49" fontId="57" fillId="13" borderId="5" xfId="0" applyNumberFormat="1" applyFont="1" applyFill="1" applyBorder="1" applyAlignment="1">
      <alignment vertical="center"/>
    </xf>
    <xf numFmtId="49" fontId="43" fillId="13" borderId="13" xfId="0" applyNumberFormat="1" applyFont="1" applyFill="1" applyBorder="1" applyAlignment="1">
      <alignment horizontal="left" vertical="center"/>
    </xf>
    <xf numFmtId="49" fontId="43" fillId="0" borderId="13" xfId="0" applyNumberFormat="1" applyFont="1" applyBorder="1" applyAlignment="1">
      <alignment horizontal="left" vertical="center"/>
    </xf>
    <xf numFmtId="49" fontId="57" fillId="16" borderId="5" xfId="0" applyNumberFormat="1" applyFont="1" applyFill="1" applyBorder="1" applyAlignment="1">
      <alignment vertical="center"/>
    </xf>
    <xf numFmtId="0" fontId="33" fillId="0" borderId="0" xfId="0" applyFont="1" applyFill="1" applyAlignment="1">
      <alignment vertical="center"/>
    </xf>
    <xf numFmtId="49" fontId="33" fillId="0" borderId="14" xfId="0" applyNumberFormat="1" applyFont="1" applyBorder="1" applyAlignment="1">
      <alignment vertical="center"/>
    </xf>
    <xf numFmtId="49" fontId="33" fillId="0" borderId="7" xfId="0" applyNumberFormat="1" applyFont="1" applyBorder="1" applyAlignment="1">
      <alignment vertical="center"/>
    </xf>
    <xf numFmtId="49" fontId="33" fillId="0" borderId="7" xfId="0" applyNumberFormat="1" applyFont="1" applyBorder="1" applyAlignment="1">
      <alignment horizontal="right" vertical="center"/>
    </xf>
    <xf numFmtId="49" fontId="33" fillId="0" borderId="15" xfId="0" applyNumberFormat="1" applyFont="1" applyBorder="1" applyAlignment="1">
      <alignment horizontal="right" vertical="center"/>
    </xf>
    <xf numFmtId="49" fontId="33" fillId="0" borderId="0" xfId="0" applyNumberFormat="1" applyFont="1" applyAlignment="1">
      <alignment horizontal="center" vertical="center"/>
    </xf>
    <xf numFmtId="0" fontId="33" fillId="16" borderId="0" xfId="0" applyFont="1" applyFill="1" applyAlignment="1">
      <alignment vertical="center"/>
    </xf>
    <xf numFmtId="49" fontId="33" fillId="16" borderId="0" xfId="0" applyNumberFormat="1" applyFont="1" applyFill="1" applyAlignment="1">
      <alignment horizontal="center" vertical="center"/>
    </xf>
    <xf numFmtId="49" fontId="52" fillId="0" borderId="0" xfId="0" applyNumberFormat="1" applyFont="1" applyAlignment="1">
      <alignment horizontal="center" vertical="center"/>
    </xf>
    <xf numFmtId="49" fontId="33" fillId="0" borderId="0" xfId="0" applyNumberFormat="1" applyFont="1" applyAlignment="1">
      <alignment vertical="center"/>
    </xf>
    <xf numFmtId="49" fontId="61" fillId="0" borderId="0" xfId="0" applyNumberFormat="1" applyFont="1" applyAlignment="1">
      <alignment vertical="center"/>
    </xf>
    <xf numFmtId="49" fontId="61" fillId="0" borderId="9" xfId="0" applyNumberFormat="1" applyFont="1" applyBorder="1" applyAlignment="1">
      <alignment vertical="center"/>
    </xf>
    <xf numFmtId="49" fontId="43" fillId="13" borderId="14" xfId="0" applyNumberFormat="1" applyFont="1" applyFill="1" applyBorder="1" applyAlignment="1">
      <alignment vertical="center"/>
    </xf>
    <xf numFmtId="49" fontId="43" fillId="13" borderId="7" xfId="0" applyNumberFormat="1" applyFont="1" applyFill="1" applyBorder="1" applyAlignment="1">
      <alignment vertical="center"/>
    </xf>
    <xf numFmtId="49" fontId="61" fillId="13" borderId="9" xfId="0" applyNumberFormat="1" applyFont="1" applyFill="1" applyBorder="1" applyAlignment="1">
      <alignment vertical="center"/>
    </xf>
    <xf numFmtId="49" fontId="33" fillId="0" borderId="16" xfId="0" applyNumberFormat="1" applyFont="1" applyBorder="1" applyAlignment="1">
      <alignment vertical="center"/>
    </xf>
    <xf numFmtId="49" fontId="33" fillId="0" borderId="6" xfId="0" applyNumberFormat="1" applyFont="1" applyBorder="1" applyAlignment="1">
      <alignment vertical="center"/>
    </xf>
    <xf numFmtId="49" fontId="33" fillId="0" borderId="6" xfId="0" applyNumberFormat="1" applyFont="1" applyBorder="1" applyAlignment="1">
      <alignment horizontal="right" vertical="center"/>
    </xf>
    <xf numFmtId="49" fontId="33" fillId="0" borderId="12" xfId="0" applyNumberFormat="1" applyFont="1" applyBorder="1" applyAlignment="1">
      <alignment horizontal="right" vertical="center"/>
    </xf>
    <xf numFmtId="0" fontId="33" fillId="0" borderId="6" xfId="0" applyFont="1" applyBorder="1" applyAlignment="1">
      <alignment vertical="center"/>
    </xf>
    <xf numFmtId="49" fontId="61" fillId="0" borderId="6" xfId="0" applyNumberFormat="1" applyFont="1" applyBorder="1" applyAlignment="1">
      <alignment vertical="center"/>
    </xf>
    <xf numFmtId="49" fontId="61" fillId="0" borderId="12" xfId="0" applyNumberFormat="1" applyFont="1" applyBorder="1" applyAlignment="1">
      <alignment vertical="center"/>
    </xf>
    <xf numFmtId="49" fontId="33" fillId="13" borderId="7" xfId="0" applyNumberFormat="1" applyFont="1" applyFill="1" applyBorder="1" applyAlignment="1">
      <alignment horizontal="right" vertical="center"/>
    </xf>
    <xf numFmtId="0" fontId="33" fillId="13" borderId="0" xfId="0" applyFont="1" applyFill="1" applyBorder="1" applyAlignment="1">
      <alignment horizontal="right" vertical="center"/>
    </xf>
    <xf numFmtId="0" fontId="33" fillId="13" borderId="6" xfId="0" applyFont="1" applyFill="1" applyBorder="1" applyAlignment="1">
      <alignment horizontal="right" vertical="center"/>
    </xf>
    <xf numFmtId="49" fontId="33" fillId="0" borderId="6" xfId="0" applyNumberFormat="1" applyFont="1" applyBorder="1" applyAlignment="1">
      <alignment horizontal="center" vertical="center"/>
    </xf>
    <xf numFmtId="49" fontId="33" fillId="16" borderId="6" xfId="0" applyNumberFormat="1" applyFont="1" applyFill="1" applyBorder="1" applyAlignment="1">
      <alignment horizontal="center" vertical="center"/>
    </xf>
    <xf numFmtId="49" fontId="52" fillId="0" borderId="6" xfId="0" applyNumberFormat="1" applyFont="1" applyBorder="1" applyAlignment="1">
      <alignment horizontal="center" vertical="center"/>
    </xf>
    <xf numFmtId="0" fontId="62" fillId="16" borderId="12" xfId="0" applyFont="1" applyFill="1" applyBorder="1" applyAlignment="1">
      <alignment horizontal="right" vertical="center"/>
    </xf>
    <xf numFmtId="0" fontId="61" fillId="0" borderId="0" xfId="0" applyFont="1"/>
    <xf numFmtId="0" fontId="49" fillId="0" borderId="0" xfId="0" applyFont="1"/>
    <xf numFmtId="164" fontId="38" fillId="0" borderId="6" xfId="0" applyNumberFormat="1" applyFont="1" applyFill="1" applyBorder="1" applyAlignment="1">
      <alignment horizontal="left" vertical="center"/>
    </xf>
    <xf numFmtId="49" fontId="34" fillId="16" borderId="0" xfId="0" applyNumberFormat="1" applyFont="1" applyFill="1" applyAlignment="1">
      <alignment vertical="top"/>
    </xf>
    <xf numFmtId="49" fontId="32" fillId="16" borderId="0" xfId="0" applyNumberFormat="1" applyFont="1" applyFill="1" applyAlignment="1">
      <alignment horizontal="left"/>
    </xf>
    <xf numFmtId="0" fontId="54" fillId="16" borderId="0" xfId="0" applyFont="1" applyFill="1" applyAlignment="1">
      <alignment horizontal="center" vertical="center"/>
    </xf>
    <xf numFmtId="0" fontId="31" fillId="16" borderId="0" xfId="0" applyFont="1" applyFill="1" applyAlignment="1">
      <alignment vertical="center"/>
    </xf>
    <xf numFmtId="49" fontId="54" fillId="16" borderId="6" xfId="0" applyNumberFormat="1" applyFont="1" applyFill="1" applyBorder="1" applyAlignment="1">
      <alignment vertical="center"/>
    </xf>
    <xf numFmtId="0" fontId="39" fillId="16" borderId="6" xfId="0" applyFont="1" applyFill="1" applyBorder="1" applyAlignment="1">
      <alignment horizontal="left" vertical="center"/>
    </xf>
    <xf numFmtId="0" fontId="38" fillId="16" borderId="0" xfId="0" applyFont="1" applyFill="1" applyAlignment="1">
      <alignment vertical="center"/>
    </xf>
    <xf numFmtId="0" fontId="48" fillId="16" borderId="0" xfId="0" applyFont="1" applyFill="1" applyAlignment="1">
      <alignment vertical="center"/>
    </xf>
    <xf numFmtId="0" fontId="48" fillId="16" borderId="0" xfId="0" applyFont="1" applyFill="1"/>
    <xf numFmtId="0" fontId="67" fillId="16" borderId="6" xfId="0" applyFont="1" applyFill="1" applyBorder="1" applyAlignment="1">
      <alignment horizontal="center" vertical="center"/>
    </xf>
    <xf numFmtId="0" fontId="66" fillId="16" borderId="6" xfId="0" applyFont="1" applyFill="1" applyBorder="1" applyAlignment="1">
      <alignment vertical="center"/>
    </xf>
    <xf numFmtId="0" fontId="68" fillId="16" borderId="6" xfId="0" applyFont="1" applyFill="1" applyBorder="1" applyAlignment="1">
      <alignment horizontal="center" vertical="center"/>
    </xf>
    <xf numFmtId="0" fontId="68" fillId="16" borderId="0" xfId="0" applyFont="1" applyFill="1" applyAlignment="1">
      <alignment vertical="center"/>
    </xf>
    <xf numFmtId="0" fontId="40" fillId="16" borderId="10" xfId="0" applyFont="1" applyFill="1" applyBorder="1" applyAlignment="1">
      <alignment vertical="center"/>
    </xf>
    <xf numFmtId="0" fontId="64" fillId="16" borderId="0" xfId="0" applyFont="1" applyFill="1" applyBorder="1" applyAlignment="1">
      <alignment horizontal="center" vertical="center"/>
    </xf>
    <xf numFmtId="0" fontId="64" fillId="16" borderId="0" xfId="0" applyFont="1" applyFill="1" applyBorder="1" applyAlignment="1">
      <alignment horizontal="center" vertical="center" shrinkToFit="1"/>
    </xf>
    <xf numFmtId="0" fontId="64" fillId="16" borderId="0" xfId="0" applyFont="1" applyFill="1" applyAlignment="1">
      <alignment horizontal="center" vertical="center"/>
    </xf>
    <xf numFmtId="0" fontId="46" fillId="16" borderId="0" xfId="0" applyFont="1" applyFill="1" applyAlignment="1">
      <alignment vertical="center"/>
    </xf>
    <xf numFmtId="0" fontId="71" fillId="16" borderId="0" xfId="0" applyFont="1" applyFill="1" applyAlignment="1">
      <alignment horizontal="right" vertical="center"/>
    </xf>
    <xf numFmtId="0" fontId="68" fillId="16" borderId="6" xfId="0" applyFont="1" applyFill="1" applyBorder="1" applyAlignment="1">
      <alignment vertical="center"/>
    </xf>
    <xf numFmtId="0" fontId="40" fillId="16" borderId="8" xfId="0" applyFont="1" applyFill="1" applyBorder="1" applyAlignment="1">
      <alignment vertical="center"/>
    </xf>
    <xf numFmtId="0" fontId="68" fillId="16" borderId="12" xfId="0" applyFont="1" applyFill="1" applyBorder="1" applyAlignment="1">
      <alignment horizontal="center" vertical="center"/>
    </xf>
    <xf numFmtId="49" fontId="68" fillId="0" borderId="0" xfId="0" applyNumberFormat="1" applyFont="1" applyFill="1" applyAlignment="1">
      <alignment vertical="center"/>
    </xf>
    <xf numFmtId="0" fontId="68" fillId="16" borderId="9" xfId="0" applyFont="1" applyFill="1" applyBorder="1" applyAlignment="1">
      <alignment horizontal="left" vertical="center"/>
    </xf>
    <xf numFmtId="0" fontId="67" fillId="16" borderId="0" xfId="0" applyFont="1" applyFill="1" applyAlignment="1">
      <alignment horizontal="center" vertical="center"/>
    </xf>
    <xf numFmtId="0" fontId="68" fillId="16" borderId="0" xfId="0" applyFont="1" applyFill="1" applyAlignment="1">
      <alignment horizontal="center" vertical="center"/>
    </xf>
    <xf numFmtId="49" fontId="68" fillId="16" borderId="6" xfId="0" applyNumberFormat="1" applyFont="1" applyFill="1" applyBorder="1" applyAlignment="1">
      <alignment vertical="center"/>
    </xf>
    <xf numFmtId="49" fontId="68" fillId="16" borderId="0" xfId="0" applyNumberFormat="1" applyFont="1" applyFill="1" applyAlignment="1">
      <alignment vertical="center"/>
    </xf>
    <xf numFmtId="0" fontId="68" fillId="16" borderId="9" xfId="0" applyFont="1" applyFill="1" applyBorder="1" applyAlignment="1">
      <alignment vertical="center"/>
    </xf>
    <xf numFmtId="49" fontId="68" fillId="16" borderId="9" xfId="0" applyNumberFormat="1" applyFont="1" applyFill="1" applyBorder="1" applyAlignment="1">
      <alignment vertical="center"/>
    </xf>
    <xf numFmtId="0" fontId="68" fillId="16" borderId="12" xfId="0" applyFont="1" applyFill="1" applyBorder="1" applyAlignment="1">
      <alignment vertical="center"/>
    </xf>
    <xf numFmtId="0" fontId="72" fillId="16" borderId="12" xfId="0" applyFont="1" applyFill="1" applyBorder="1" applyAlignment="1">
      <alignment horizontal="center" vertical="center"/>
    </xf>
    <xf numFmtId="0" fontId="72" fillId="16" borderId="6" xfId="0" applyFont="1" applyFill="1" applyBorder="1" applyAlignment="1">
      <alignment horizontal="center" vertical="center"/>
    </xf>
    <xf numFmtId="49" fontId="68" fillId="16" borderId="0" xfId="0" applyNumberFormat="1" applyFont="1" applyFill="1" applyBorder="1" applyAlignment="1">
      <alignment vertical="center"/>
    </xf>
    <xf numFmtId="49" fontId="64" fillId="16" borderId="0" xfId="0" applyNumberFormat="1" applyFont="1" applyFill="1" applyBorder="1" applyAlignment="1">
      <alignment vertical="center"/>
    </xf>
    <xf numFmtId="0" fontId="40" fillId="16" borderId="11" xfId="0" applyFont="1" applyFill="1" applyBorder="1" applyAlignment="1">
      <alignment vertical="center"/>
    </xf>
    <xf numFmtId="49" fontId="68" fillId="16" borderId="12" xfId="0" applyNumberFormat="1" applyFont="1" applyFill="1" applyBorder="1" applyAlignment="1">
      <alignment vertical="center"/>
    </xf>
    <xf numFmtId="49" fontId="66" fillId="16" borderId="0" xfId="0" applyNumberFormat="1" applyFont="1" applyFill="1" applyAlignment="1">
      <alignment horizontal="center" vertical="center"/>
    </xf>
    <xf numFmtId="49" fontId="64" fillId="16" borderId="0" xfId="0" applyNumberFormat="1" applyFont="1" applyFill="1" applyAlignment="1">
      <alignment horizontal="center" vertical="center"/>
    </xf>
    <xf numFmtId="0" fontId="33" fillId="16" borderId="0" xfId="0" applyFont="1" applyFill="1" applyAlignment="1">
      <alignment horizontal="right" vertical="center"/>
    </xf>
    <xf numFmtId="0" fontId="64" fillId="16" borderId="0" xfId="0" applyFont="1" applyFill="1" applyAlignment="1">
      <alignment horizontal="left" vertical="center"/>
    </xf>
    <xf numFmtId="49" fontId="40" fillId="16" borderId="0" xfId="0" applyNumberFormat="1" applyFont="1" applyFill="1" applyAlignment="1">
      <alignment vertical="center"/>
    </xf>
    <xf numFmtId="0" fontId="54" fillId="16" borderId="0" xfId="0" applyFont="1" applyFill="1" applyAlignment="1">
      <alignment vertical="center"/>
    </xf>
    <xf numFmtId="0" fontId="72" fillId="16" borderId="0" xfId="0" applyFont="1" applyFill="1" applyAlignment="1">
      <alignment vertical="center"/>
    </xf>
    <xf numFmtId="0" fontId="45" fillId="16" borderId="0" xfId="0" applyFont="1" applyFill="1" applyAlignment="1">
      <alignment vertical="center"/>
    </xf>
    <xf numFmtId="49" fontId="33" fillId="16" borderId="7" xfId="0" applyNumberFormat="1" applyFont="1" applyFill="1" applyBorder="1" applyAlignment="1">
      <alignment horizontal="right" vertical="center"/>
    </xf>
    <xf numFmtId="49" fontId="52" fillId="16" borderId="0" xfId="0" applyNumberFormat="1" applyFont="1" applyFill="1" applyAlignment="1">
      <alignment horizontal="center" vertical="center"/>
    </xf>
    <xf numFmtId="49" fontId="33" fillId="16" borderId="0" xfId="0" applyNumberFormat="1" applyFont="1" applyFill="1" applyAlignment="1">
      <alignment vertical="center"/>
    </xf>
    <xf numFmtId="49" fontId="61" fillId="16" borderId="0" xfId="0" applyNumberFormat="1" applyFont="1" applyFill="1" applyAlignment="1">
      <alignment vertical="center"/>
    </xf>
    <xf numFmtId="49" fontId="61" fillId="16" borderId="9" xfId="0" applyNumberFormat="1" applyFont="1" applyFill="1" applyBorder="1" applyAlignment="1">
      <alignment vertical="center"/>
    </xf>
    <xf numFmtId="49" fontId="43" fillId="16" borderId="7" xfId="0" applyNumberFormat="1" applyFont="1" applyFill="1" applyBorder="1" applyAlignment="1">
      <alignment vertical="center"/>
    </xf>
    <xf numFmtId="49" fontId="33" fillId="16" borderId="6" xfId="0" applyNumberFormat="1" applyFont="1" applyFill="1" applyBorder="1" applyAlignment="1">
      <alignment horizontal="right" vertical="center"/>
    </xf>
    <xf numFmtId="49" fontId="61" fillId="16" borderId="12" xfId="0" applyNumberFormat="1" applyFont="1" applyFill="1" applyBorder="1" applyAlignment="1">
      <alignment vertical="center"/>
    </xf>
    <xf numFmtId="49" fontId="52" fillId="16" borderId="6" xfId="0" applyNumberFormat="1" applyFont="1" applyFill="1" applyBorder="1" applyAlignment="1">
      <alignment horizontal="center" vertical="center"/>
    </xf>
    <xf numFmtId="49" fontId="33" fillId="22" borderId="0" xfId="0" applyNumberFormat="1" applyFont="1" applyFill="1" applyAlignment="1">
      <alignment horizontal="right" vertical="center"/>
    </xf>
    <xf numFmtId="49" fontId="33" fillId="22" borderId="0" xfId="0" applyNumberFormat="1" applyFont="1" applyFill="1" applyAlignment="1">
      <alignment horizontal="center" vertical="center"/>
    </xf>
    <xf numFmtId="49" fontId="33" fillId="22" borderId="0" xfId="0" applyNumberFormat="1" applyFont="1" applyFill="1" applyAlignment="1">
      <alignment horizontal="center" vertical="center" shrinkToFit="1"/>
    </xf>
    <xf numFmtId="49" fontId="33" fillId="22" borderId="0" xfId="0" applyNumberFormat="1" applyFont="1" applyFill="1" applyAlignment="1">
      <alignment horizontal="left" vertical="center"/>
    </xf>
    <xf numFmtId="49" fontId="61" fillId="22" borderId="0" xfId="0" applyNumberFormat="1" applyFont="1" applyFill="1" applyAlignment="1">
      <alignment horizontal="center" vertical="center"/>
    </xf>
    <xf numFmtId="49" fontId="61" fillId="22" borderId="0" xfId="0" applyNumberFormat="1" applyFont="1" applyFill="1" applyAlignment="1">
      <alignment vertical="center"/>
    </xf>
    <xf numFmtId="49" fontId="65" fillId="13" borderId="0" xfId="0" applyNumberFormat="1" applyFont="1" applyFill="1" applyAlignment="1">
      <alignment vertical="center"/>
    </xf>
    <xf numFmtId="0" fontId="64" fillId="0" borderId="6" xfId="0" applyFont="1" applyFill="1" applyBorder="1" applyAlignment="1">
      <alignment horizontal="center" vertical="center"/>
    </xf>
    <xf numFmtId="0" fontId="70" fillId="16" borderId="9" xfId="0" applyFont="1" applyFill="1" applyBorder="1" applyAlignment="1">
      <alignment vertical="center"/>
    </xf>
    <xf numFmtId="0" fontId="69" fillId="16" borderId="0" xfId="0" applyFont="1" applyFill="1" applyAlignment="1">
      <alignment horizontal="right" vertical="center"/>
    </xf>
    <xf numFmtId="0" fontId="70" fillId="16" borderId="6" xfId="0" applyFont="1" applyFill="1" applyBorder="1" applyAlignment="1">
      <alignment vertical="center"/>
    </xf>
    <xf numFmtId="0" fontId="64" fillId="0" borderId="0" xfId="0" applyFont="1" applyFill="1" applyAlignment="1">
      <alignment vertical="center"/>
    </xf>
    <xf numFmtId="0" fontId="70" fillId="16" borderId="12" xfId="0" applyFont="1" applyFill="1" applyBorder="1" applyAlignment="1">
      <alignment vertical="center"/>
    </xf>
    <xf numFmtId="0" fontId="76" fillId="16" borderId="0" xfId="0" applyFont="1" applyFill="1" applyAlignment="1">
      <alignment horizontal="right" vertical="center"/>
    </xf>
    <xf numFmtId="0" fontId="77" fillId="0" borderId="0" xfId="0" applyFont="1" applyAlignment="1">
      <alignment vertical="center"/>
    </xf>
    <xf numFmtId="0" fontId="68" fillId="0" borderId="12" xfId="0" applyFont="1" applyBorder="1" applyAlignment="1">
      <alignment horizontal="right" vertical="center"/>
    </xf>
    <xf numFmtId="0" fontId="62" fillId="16" borderId="0" xfId="0" applyFont="1" applyFill="1" applyAlignment="1">
      <alignment horizontal="right" vertical="center"/>
    </xf>
    <xf numFmtId="0" fontId="64" fillId="22" borderId="9" xfId="0" applyFont="1" applyFill="1" applyBorder="1" applyAlignment="1">
      <alignment horizontal="center" vertical="center"/>
    </xf>
  </cellXfs>
  <cellStyles count="21">
    <cellStyle name="Accent" xfId="1"/>
    <cellStyle name="Accent 1" xfId="2"/>
    <cellStyle name="Accent 2" xfId="3"/>
    <cellStyle name="Accent 3" xfId="4"/>
    <cellStyle name="Bad" xfId="5"/>
    <cellStyle name="Error" xfId="6"/>
    <cellStyle name="Excel_BuiltIn_Currency" xfId="7"/>
    <cellStyle name="Excel_BuiltIn_Hyperlink" xfId="8"/>
    <cellStyle name="Footnote" xfId="9"/>
    <cellStyle name="Good" xfId="10"/>
    <cellStyle name="Heading" xfId="11"/>
    <cellStyle name="Heading 1" xfId="12"/>
    <cellStyle name="Heading 2" xfId="13"/>
    <cellStyle name="Hyperlink" xfId="14"/>
    <cellStyle name="Neutral" xfId="15"/>
    <cellStyle name="Normál" xfId="0" builtinId="0" customBuiltin="1"/>
    <cellStyle name="Note" xfId="16"/>
    <cellStyle name="Result" xfId="17"/>
    <cellStyle name="Status" xfId="18"/>
    <cellStyle name="Text" xfId="19"/>
    <cellStyle name="Warning" xfId="20"/>
  </cellStyles>
  <dxfs count="176">
    <dxf>
      <font>
        <b val="0"/>
        <i/>
        <color rgb="FFFF0000"/>
        <family val="2"/>
        <charset val="238"/>
      </font>
    </dxf>
    <dxf>
      <font>
        <b/>
        <i val="0"/>
        <color rgb="FF00FF00"/>
        <family val="2"/>
        <charset val="238"/>
      </font>
    </dxf>
    <dxf>
      <font>
        <i val="0"/>
        <color rgb="FF00FF00"/>
        <family val="2"/>
        <charset val="238"/>
      </font>
    </dxf>
    <dxf>
      <font>
        <b/>
        <i val="0"/>
        <family val="2"/>
        <charset val="238"/>
      </font>
    </dxf>
    <dxf>
      <font>
        <b/>
        <i val="0"/>
        <family val="2"/>
        <charset val="238"/>
      </font>
    </dxf>
    <dxf>
      <font>
        <b/>
        <i val="0"/>
        <color rgb="FF000000"/>
        <family val="2"/>
        <charset val="238"/>
      </font>
      <fill>
        <patternFill patternType="solid">
          <fgColor rgb="FFCCFFFF"/>
          <bgColor rgb="FFCCFFFF"/>
        </patternFill>
      </fill>
    </dxf>
    <dxf>
      <font>
        <b/>
        <i val="0"/>
        <family val="2"/>
        <charset val="238"/>
      </font>
    </dxf>
    <dxf>
      <font>
        <b/>
        <i val="0"/>
        <family val="2"/>
        <charset val="238"/>
      </font>
    </dxf>
    <dxf>
      <font>
        <i val="0"/>
        <color rgb="FFFFFFFF"/>
        <family val="2"/>
        <charset val="238"/>
      </font>
      <fill>
        <patternFill patternType="solid">
          <fgColor rgb="FFCCFFFF"/>
          <bgColor rgb="FFCCFFFF"/>
        </patternFill>
      </fill>
    </dxf>
    <dxf>
      <font>
        <b/>
        <i val="0"/>
        <color rgb="FF000000"/>
        <family val="2"/>
        <charset val="238"/>
      </font>
      <fill>
        <patternFill patternType="solid">
          <fgColor rgb="FFCCFFFF"/>
          <bgColor rgb="FFCCFFFF"/>
        </patternFill>
      </fill>
    </dxf>
    <dxf>
      <font>
        <i val="0"/>
        <color rgb="FFFFFFFF"/>
        <family val="2"/>
        <charset val="238"/>
      </font>
    </dxf>
    <dxf>
      <font>
        <i val="0"/>
        <color rgb="FFFFFFFF"/>
        <family val="2"/>
        <charset val="238"/>
      </font>
    </dxf>
    <dxf>
      <font>
        <b val="0"/>
        <i val="0"/>
        <family val="2"/>
        <charset val="238"/>
      </font>
    </dxf>
    <dxf>
      <font>
        <b val="0"/>
        <i val="0"/>
        <family val="2"/>
        <charset val="238"/>
      </font>
    </dxf>
    <dxf>
      <font>
        <b val="0"/>
        <i/>
        <color rgb="FFFF0000"/>
        <family val="2"/>
        <charset val="238"/>
      </font>
    </dxf>
    <dxf>
      <font>
        <b/>
        <i val="0"/>
        <color rgb="FF00FF00"/>
        <family val="2"/>
        <charset val="238"/>
      </font>
    </dxf>
    <dxf>
      <font>
        <i val="0"/>
        <color rgb="FF00FF00"/>
        <family val="2"/>
        <charset val="238"/>
      </font>
    </dxf>
    <dxf>
      <font>
        <b/>
        <i val="0"/>
        <family val="2"/>
        <charset val="238"/>
      </font>
    </dxf>
    <dxf>
      <font>
        <b/>
        <i val="0"/>
        <color rgb="FF000000"/>
        <family val="2"/>
        <charset val="238"/>
      </font>
      <fill>
        <patternFill patternType="solid">
          <fgColor rgb="FFCCFFFF"/>
          <bgColor rgb="FFCCFFFF"/>
        </patternFill>
      </fill>
    </dxf>
    <dxf>
      <font>
        <b/>
        <i val="0"/>
        <family val="2"/>
        <charset val="238"/>
      </font>
    </dxf>
    <dxf>
      <font>
        <b/>
        <i val="0"/>
        <family val="2"/>
        <charset val="238"/>
      </font>
    </dxf>
    <dxf>
      <font>
        <b/>
        <i val="0"/>
        <family val="2"/>
        <charset val="238"/>
      </font>
    </dxf>
    <dxf>
      <font>
        <b/>
        <i val="0"/>
        <family val="2"/>
        <charset val="238"/>
      </font>
    </dxf>
    <dxf>
      <font>
        <i val="0"/>
        <color rgb="FFFFFFFF"/>
        <family val="2"/>
        <charset val="238"/>
      </font>
      <fill>
        <patternFill patternType="solid">
          <fgColor rgb="FFCCFFFF"/>
          <bgColor rgb="FFCCFFFF"/>
        </patternFill>
      </fill>
    </dxf>
    <dxf>
      <font>
        <b/>
        <i val="0"/>
        <color rgb="FF000000"/>
        <family val="2"/>
        <charset val="238"/>
      </font>
      <fill>
        <patternFill patternType="solid">
          <fgColor rgb="FFCCFFFF"/>
          <bgColor rgb="FFCCFFFF"/>
        </patternFill>
      </fill>
    </dxf>
    <dxf>
      <font>
        <family val="2"/>
        <charset val="238"/>
      </font>
      <fill>
        <patternFill patternType="solid">
          <fgColor rgb="FFFDFFBF"/>
          <bgColor rgb="FFFDFFBF"/>
        </patternFill>
      </fill>
    </dxf>
    <dxf>
      <font>
        <family val="2"/>
        <charset val="238"/>
      </font>
      <fill>
        <patternFill patternType="solid">
          <fgColor rgb="FFFFFF00"/>
          <bgColor rgb="FFFFFF00"/>
        </patternFill>
      </fill>
    </dxf>
    <dxf>
      <font>
        <family val="2"/>
        <charset val="238"/>
      </font>
      <fill>
        <patternFill patternType="solid">
          <fgColor rgb="FFFF0000"/>
          <bgColor rgb="FFFF0000"/>
        </patternFill>
      </fill>
    </dxf>
    <dxf>
      <font>
        <b/>
        <i val="0"/>
        <family val="2"/>
        <charset val="238"/>
      </font>
    </dxf>
    <dxf>
      <font>
        <i val="0"/>
        <color rgb="FFDDDDDD"/>
        <family val="2"/>
        <charset val="238"/>
      </font>
      <fill>
        <patternFill patternType="solid">
          <fgColor rgb="FFDDDDDD"/>
          <bgColor rgb="FFDDDDDD"/>
        </patternFill>
      </fill>
    </dxf>
    <dxf>
      <font>
        <b val="0"/>
        <i/>
        <color rgb="FFFF0000"/>
        <family val="2"/>
        <charset val="238"/>
      </font>
    </dxf>
    <dxf>
      <font>
        <b/>
        <i val="0"/>
        <color rgb="FF00FF00"/>
        <family val="2"/>
        <charset val="238"/>
      </font>
    </dxf>
    <dxf>
      <font>
        <i val="0"/>
        <color rgb="FF00FF00"/>
        <family val="2"/>
        <charset val="238"/>
      </font>
    </dxf>
    <dxf>
      <font>
        <b val="0"/>
        <i/>
        <color rgb="FFFF0000"/>
        <family val="2"/>
        <charset val="238"/>
      </font>
    </dxf>
    <dxf>
      <font>
        <b/>
        <i val="0"/>
        <color rgb="FF00FF00"/>
        <family val="2"/>
        <charset val="238"/>
      </font>
    </dxf>
    <dxf>
      <font>
        <i val="0"/>
        <color rgb="FF00FF00"/>
        <family val="2"/>
        <charset val="238"/>
      </font>
    </dxf>
    <dxf>
      <font>
        <b/>
        <i val="0"/>
        <family val="2"/>
        <charset val="238"/>
      </font>
    </dxf>
    <dxf>
      <font>
        <b/>
        <i val="0"/>
        <family val="2"/>
        <charset val="238"/>
      </font>
    </dxf>
    <dxf>
      <font>
        <b/>
        <i val="0"/>
        <color rgb="FF000000"/>
        <family val="2"/>
        <charset val="238"/>
      </font>
      <fill>
        <patternFill patternType="solid">
          <fgColor rgb="FFCCFFFF"/>
          <bgColor rgb="FFCCFFFF"/>
        </patternFill>
      </fill>
    </dxf>
    <dxf>
      <font>
        <b/>
        <i val="0"/>
        <family val="2"/>
        <charset val="238"/>
      </font>
    </dxf>
    <dxf>
      <font>
        <b/>
        <i val="0"/>
        <family val="2"/>
        <charset val="238"/>
      </font>
    </dxf>
    <dxf>
      <font>
        <i val="0"/>
        <color rgb="FFFFFFFF"/>
        <family val="2"/>
        <charset val="238"/>
      </font>
      <fill>
        <patternFill patternType="solid">
          <fgColor rgb="FFCCFFFF"/>
          <bgColor rgb="FFCCFFFF"/>
        </patternFill>
      </fill>
    </dxf>
    <dxf>
      <font>
        <b/>
        <i val="0"/>
        <color rgb="FF000000"/>
        <family val="2"/>
        <charset val="238"/>
      </font>
      <fill>
        <patternFill patternType="solid">
          <fgColor rgb="FFCCFFFF"/>
          <bgColor rgb="FFCCFFFF"/>
        </patternFill>
      </fill>
    </dxf>
    <dxf>
      <font>
        <i val="0"/>
        <color rgb="FFFFFFFF"/>
        <family val="2"/>
        <charset val="238"/>
      </font>
    </dxf>
    <dxf>
      <font>
        <i val="0"/>
        <color rgb="FFFFFFFF"/>
        <family val="2"/>
        <charset val="238"/>
      </font>
    </dxf>
    <dxf>
      <font>
        <b val="0"/>
        <i val="0"/>
        <family val="2"/>
        <charset val="238"/>
      </font>
    </dxf>
    <dxf>
      <font>
        <b val="0"/>
        <i val="0"/>
        <family val="2"/>
        <charset val="238"/>
      </font>
    </dxf>
    <dxf>
      <font>
        <b val="0"/>
        <i/>
        <color rgb="FFFF0000"/>
        <family val="2"/>
        <charset val="238"/>
      </font>
    </dxf>
    <dxf>
      <font>
        <b/>
        <i val="0"/>
        <color rgb="FF00FF00"/>
        <family val="2"/>
        <charset val="238"/>
      </font>
    </dxf>
    <dxf>
      <font>
        <i val="0"/>
        <color rgb="FF00FF00"/>
        <family val="2"/>
        <charset val="238"/>
      </font>
    </dxf>
    <dxf>
      <font>
        <b/>
        <i val="0"/>
        <family val="2"/>
        <charset val="238"/>
      </font>
    </dxf>
    <dxf>
      <font>
        <b/>
        <i val="0"/>
        <family val="2"/>
        <charset val="238"/>
      </font>
    </dxf>
    <dxf>
      <font>
        <b/>
        <i val="0"/>
        <color rgb="FF000000"/>
        <family val="2"/>
        <charset val="238"/>
      </font>
      <fill>
        <patternFill patternType="solid">
          <fgColor rgb="FFCCFFFF"/>
          <bgColor rgb="FFCCFFFF"/>
        </patternFill>
      </fill>
    </dxf>
    <dxf>
      <font>
        <b/>
        <i val="0"/>
        <family val="2"/>
        <charset val="238"/>
      </font>
    </dxf>
    <dxf>
      <font>
        <b/>
        <i val="0"/>
        <family val="2"/>
        <charset val="238"/>
      </font>
    </dxf>
    <dxf>
      <font>
        <i val="0"/>
        <color rgb="FFFFFFFF"/>
        <family val="2"/>
        <charset val="238"/>
      </font>
      <fill>
        <patternFill patternType="solid">
          <fgColor rgb="FFCCFFFF"/>
          <bgColor rgb="FFCCFFFF"/>
        </patternFill>
      </fill>
    </dxf>
    <dxf>
      <font>
        <b/>
        <i val="0"/>
        <color rgb="FF000000"/>
        <family val="2"/>
        <charset val="238"/>
      </font>
      <fill>
        <patternFill patternType="solid">
          <fgColor rgb="FFCCFFFF"/>
          <bgColor rgb="FFCCFFFF"/>
        </patternFill>
      </fill>
    </dxf>
    <dxf>
      <font>
        <i val="0"/>
        <color rgb="FFFFFFFF"/>
        <family val="2"/>
        <charset val="238"/>
      </font>
    </dxf>
    <dxf>
      <font>
        <i val="0"/>
        <color rgb="FFFFFFFF"/>
        <family val="2"/>
        <charset val="238"/>
      </font>
    </dxf>
    <dxf>
      <font>
        <b val="0"/>
        <i val="0"/>
        <family val="2"/>
        <charset val="238"/>
      </font>
    </dxf>
    <dxf>
      <font>
        <b val="0"/>
        <i val="0"/>
        <family val="2"/>
        <charset val="238"/>
      </font>
    </dxf>
    <dxf>
      <font>
        <family val="2"/>
        <charset val="238"/>
      </font>
      <fill>
        <patternFill patternType="solid">
          <fgColor rgb="FFFDFFBF"/>
          <bgColor rgb="FFFDFFBF"/>
        </patternFill>
      </fill>
    </dxf>
    <dxf>
      <font>
        <family val="2"/>
        <charset val="238"/>
      </font>
      <fill>
        <patternFill patternType="solid">
          <fgColor rgb="FFFFFF00"/>
          <bgColor rgb="FFFFFF00"/>
        </patternFill>
      </fill>
    </dxf>
    <dxf>
      <font>
        <family val="2"/>
        <charset val="238"/>
      </font>
      <fill>
        <patternFill patternType="solid">
          <fgColor rgb="FFFF0000"/>
          <bgColor rgb="FFFF0000"/>
        </patternFill>
      </fill>
    </dxf>
    <dxf>
      <font>
        <b/>
        <i val="0"/>
        <family val="2"/>
        <charset val="238"/>
      </font>
    </dxf>
    <dxf>
      <font>
        <i val="0"/>
        <color rgb="FFDDDDDD"/>
        <family val="2"/>
        <charset val="238"/>
      </font>
      <fill>
        <patternFill patternType="solid">
          <fgColor rgb="FFDDDDDD"/>
          <bgColor rgb="FFDDDDDD"/>
        </patternFill>
      </fill>
    </dxf>
    <dxf>
      <font>
        <i val="0"/>
        <color rgb="FFFFFFFF"/>
        <family val="2"/>
        <charset val="238"/>
      </font>
      <fill>
        <patternFill patternType="solid">
          <fgColor rgb="FFCCFFFF"/>
          <bgColor rgb="FFCCFFFF"/>
        </patternFill>
      </fill>
    </dxf>
    <dxf>
      <font>
        <b val="0"/>
        <i val="0"/>
        <family val="2"/>
        <charset val="238"/>
      </font>
    </dxf>
    <dxf>
      <font>
        <i val="0"/>
        <color rgb="FFFFFFFF"/>
        <family val="2"/>
        <charset val="238"/>
      </font>
      <fill>
        <patternFill patternType="solid">
          <fgColor rgb="FFCCFFFF"/>
          <bgColor rgb="FFCCFFFF"/>
        </patternFill>
      </fill>
    </dxf>
    <dxf>
      <font>
        <b val="0"/>
        <i val="0"/>
        <family val="2"/>
        <charset val="238"/>
      </font>
    </dxf>
    <dxf>
      <font>
        <i val="0"/>
        <color rgb="FFFFFFFF"/>
        <family val="2"/>
        <charset val="238"/>
      </font>
      <fill>
        <patternFill patternType="solid">
          <fgColor rgb="FFCCFFFF"/>
          <bgColor rgb="FFCCFFFF"/>
        </patternFill>
      </fill>
    </dxf>
    <dxf>
      <font>
        <b val="0"/>
        <i val="0"/>
        <family val="2"/>
        <charset val="238"/>
      </font>
    </dxf>
    <dxf>
      <font>
        <i val="0"/>
        <color rgb="FFFFFFFF"/>
        <family val="2"/>
        <charset val="238"/>
      </font>
      <fill>
        <patternFill patternType="solid">
          <fgColor rgb="FFCCFFFF"/>
          <bgColor rgb="FFCCFFFF"/>
        </patternFill>
      </fill>
    </dxf>
    <dxf>
      <font>
        <b val="0"/>
        <i val="0"/>
        <family val="2"/>
        <charset val="238"/>
      </font>
    </dxf>
    <dxf>
      <font>
        <family val="2"/>
        <charset val="238"/>
      </font>
      <fill>
        <patternFill patternType="solid">
          <fgColor rgb="FFFDFFBF"/>
          <bgColor rgb="FFFDFFBF"/>
        </patternFill>
      </fill>
    </dxf>
    <dxf>
      <font>
        <family val="2"/>
        <charset val="238"/>
      </font>
      <fill>
        <patternFill patternType="solid">
          <fgColor rgb="FFFFFF00"/>
          <bgColor rgb="FFFFFF00"/>
        </patternFill>
      </fill>
    </dxf>
    <dxf>
      <font>
        <family val="2"/>
        <charset val="238"/>
      </font>
      <fill>
        <patternFill patternType="solid">
          <fgColor rgb="FFFF0000"/>
          <bgColor rgb="FFFF0000"/>
        </patternFill>
      </fill>
    </dxf>
    <dxf>
      <font>
        <b/>
        <i val="0"/>
        <family val="2"/>
        <charset val="238"/>
      </font>
    </dxf>
    <dxf>
      <font>
        <i val="0"/>
        <color rgb="FFDDDDDD"/>
        <family val="2"/>
        <charset val="238"/>
      </font>
      <fill>
        <patternFill patternType="solid">
          <fgColor rgb="FFDDDDDD"/>
          <bgColor rgb="FFDDDDDD"/>
        </patternFill>
      </fill>
    </dxf>
    <dxf>
      <font>
        <i val="0"/>
        <color rgb="FFFFFFFF"/>
        <family val="2"/>
        <charset val="238"/>
      </font>
      <fill>
        <patternFill patternType="solid">
          <fgColor rgb="FFCCFFFF"/>
          <bgColor rgb="FFCCFFFF"/>
        </patternFill>
      </fill>
    </dxf>
    <dxf>
      <font>
        <b val="0"/>
        <i val="0"/>
        <family val="2"/>
        <charset val="238"/>
      </font>
    </dxf>
    <dxf>
      <font>
        <i val="0"/>
        <color rgb="FFFFFFFF"/>
        <family val="2"/>
        <charset val="238"/>
      </font>
      <fill>
        <patternFill patternType="solid">
          <fgColor rgb="FFCCFFFF"/>
          <bgColor rgb="FFCCFFFF"/>
        </patternFill>
      </fill>
    </dxf>
    <dxf>
      <font>
        <b val="0"/>
        <i val="0"/>
        <family val="2"/>
        <charset val="238"/>
      </font>
    </dxf>
    <dxf>
      <font>
        <family val="2"/>
        <charset val="238"/>
      </font>
      <fill>
        <patternFill patternType="solid">
          <fgColor rgb="FFFDFFBF"/>
          <bgColor rgb="FFFDFFBF"/>
        </patternFill>
      </fill>
    </dxf>
    <dxf>
      <font>
        <family val="2"/>
        <charset val="238"/>
      </font>
      <fill>
        <patternFill patternType="solid">
          <fgColor rgb="FFFFFF00"/>
          <bgColor rgb="FFFFFF00"/>
        </patternFill>
      </fill>
    </dxf>
    <dxf>
      <font>
        <family val="2"/>
        <charset val="238"/>
      </font>
      <fill>
        <patternFill patternType="solid">
          <fgColor rgb="FFFF0000"/>
          <bgColor rgb="FFFF0000"/>
        </patternFill>
      </fill>
    </dxf>
    <dxf>
      <font>
        <b/>
        <i val="0"/>
        <family val="2"/>
        <charset val="238"/>
      </font>
    </dxf>
    <dxf>
      <font>
        <i val="0"/>
        <color rgb="FFDDDDDD"/>
        <family val="2"/>
        <charset val="238"/>
      </font>
      <fill>
        <patternFill patternType="solid">
          <fgColor rgb="FFDDDDDD"/>
          <bgColor rgb="FFDDDDDD"/>
        </patternFill>
      </fill>
    </dxf>
    <dxf>
      <font>
        <i val="0"/>
        <color rgb="FFDDDDDD"/>
        <family val="2"/>
        <charset val="238"/>
      </font>
      <fill>
        <patternFill patternType="solid">
          <fgColor rgb="FFDDDDDD"/>
          <bgColor rgb="FFDDDDDD"/>
        </patternFill>
      </fill>
    </dxf>
    <dxf>
      <font>
        <family val="2"/>
        <charset val="238"/>
      </font>
      <fill>
        <patternFill patternType="solid">
          <fgColor rgb="FFFDFFBF"/>
          <bgColor rgb="FFFDFFBF"/>
        </patternFill>
      </fill>
    </dxf>
    <dxf>
      <font>
        <family val="2"/>
        <charset val="238"/>
      </font>
      <fill>
        <patternFill patternType="solid">
          <fgColor rgb="FFFFFF00"/>
          <bgColor rgb="FFFFFF00"/>
        </patternFill>
      </fill>
    </dxf>
    <dxf>
      <font>
        <family val="2"/>
        <charset val="238"/>
      </font>
      <fill>
        <patternFill patternType="solid">
          <fgColor rgb="FFFF0000"/>
          <bgColor rgb="FFFF0000"/>
        </patternFill>
      </fill>
    </dxf>
    <dxf>
      <font>
        <i val="0"/>
        <color rgb="FFFFFFFF"/>
        <family val="2"/>
        <charset val="238"/>
      </font>
      <fill>
        <patternFill patternType="solid">
          <fgColor rgb="FFCCFFFF"/>
          <bgColor rgb="FFCCFFFF"/>
        </patternFill>
      </fill>
    </dxf>
    <dxf>
      <font>
        <b val="0"/>
        <i val="0"/>
        <family val="2"/>
        <charset val="238"/>
      </font>
    </dxf>
    <dxf>
      <font>
        <i val="0"/>
        <color rgb="FFFFFFFF"/>
        <family val="2"/>
        <charset val="238"/>
      </font>
      <fill>
        <patternFill patternType="solid">
          <fgColor rgb="FFCCFFFF"/>
          <bgColor rgb="FFCCFFFF"/>
        </patternFill>
      </fill>
    </dxf>
    <dxf>
      <font>
        <i val="0"/>
        <color rgb="FFFFFFFF"/>
        <family val="2"/>
        <charset val="238"/>
      </font>
      <fill>
        <patternFill patternType="solid">
          <fgColor rgb="FFCCFFFF"/>
          <bgColor rgb="FFCCFFFF"/>
        </patternFill>
      </fill>
    </dxf>
    <dxf>
      <font>
        <b val="0"/>
        <i val="0"/>
        <family val="2"/>
        <charset val="238"/>
      </font>
    </dxf>
    <dxf>
      <font>
        <i val="0"/>
        <color rgb="FFFFFFFF"/>
        <family val="2"/>
        <charset val="238"/>
      </font>
      <fill>
        <patternFill patternType="solid">
          <fgColor rgb="FFCCFFFF"/>
          <bgColor rgb="FFCCFFFF"/>
        </patternFill>
      </fill>
    </dxf>
    <dxf>
      <font>
        <b val="0"/>
        <i val="0"/>
        <family val="2"/>
        <charset val="238"/>
      </font>
    </dxf>
    <dxf>
      <font>
        <i val="0"/>
        <color rgb="FFDDDDDD"/>
        <family val="2"/>
        <charset val="238"/>
      </font>
      <fill>
        <patternFill patternType="solid">
          <fgColor rgb="FFDDDDDD"/>
          <bgColor rgb="FFDDDDDD"/>
        </patternFill>
      </fill>
    </dxf>
    <dxf>
      <font>
        <family val="2"/>
        <charset val="238"/>
      </font>
      <fill>
        <patternFill patternType="solid">
          <fgColor rgb="FFFDFFBF"/>
          <bgColor rgb="FFFDFFBF"/>
        </patternFill>
      </fill>
    </dxf>
    <dxf>
      <font>
        <family val="2"/>
        <charset val="238"/>
      </font>
      <fill>
        <patternFill patternType="solid">
          <fgColor rgb="FFFFFF00"/>
          <bgColor rgb="FFFFFF00"/>
        </patternFill>
      </fill>
    </dxf>
    <dxf>
      <font>
        <family val="2"/>
        <charset val="238"/>
      </font>
      <fill>
        <patternFill patternType="solid">
          <fgColor rgb="FFFF0000"/>
          <bgColor rgb="FFFF0000"/>
        </patternFill>
      </fill>
    </dxf>
    <dxf>
      <font>
        <b/>
        <i val="0"/>
        <family val="2"/>
        <charset val="238"/>
      </font>
    </dxf>
    <dxf>
      <font>
        <i val="0"/>
        <color rgb="FFFFFFFF"/>
        <family val="2"/>
        <charset val="238"/>
      </font>
      <fill>
        <patternFill patternType="solid">
          <fgColor rgb="FFCCFFFF"/>
          <bgColor rgb="FFCCFFFF"/>
        </patternFill>
      </fill>
    </dxf>
    <dxf>
      <font>
        <b val="0"/>
        <i val="0"/>
        <family val="2"/>
        <charset val="238"/>
      </font>
    </dxf>
    <dxf>
      <font>
        <i val="0"/>
        <color rgb="FF00FF00"/>
        <family val="2"/>
        <charset val="238"/>
      </font>
    </dxf>
    <dxf>
      <font>
        <b/>
        <i val="0"/>
        <color rgb="FF00FF00"/>
        <family val="2"/>
        <charset val="238"/>
      </font>
    </dxf>
    <dxf>
      <font>
        <b val="0"/>
        <i/>
        <color rgb="FFFF0000"/>
        <family val="2"/>
        <charset val="238"/>
      </font>
    </dxf>
    <dxf>
      <font>
        <b/>
        <i val="0"/>
        <family val="2"/>
        <charset val="238"/>
      </font>
    </dxf>
    <dxf>
      <font>
        <b/>
        <i val="0"/>
        <family val="2"/>
        <charset val="238"/>
      </font>
    </dxf>
    <dxf>
      <font>
        <b/>
        <i val="0"/>
        <family val="2"/>
        <charset val="238"/>
      </font>
    </dxf>
    <dxf>
      <font>
        <b/>
        <i val="0"/>
        <family val="2"/>
        <charset val="238"/>
      </font>
    </dxf>
    <dxf>
      <font>
        <i val="0"/>
        <color rgb="FFFFFFFF"/>
        <family val="2"/>
        <charset val="238"/>
      </font>
      <fill>
        <patternFill patternType="solid">
          <fgColor rgb="FFCCFFFF"/>
          <bgColor rgb="FFCCFFFF"/>
        </patternFill>
      </fill>
    </dxf>
    <dxf>
      <font>
        <i val="0"/>
        <color rgb="FF00FF00"/>
        <family val="2"/>
        <charset val="238"/>
      </font>
    </dxf>
    <dxf>
      <font>
        <b/>
        <i val="0"/>
        <color rgb="FF00FF00"/>
        <family val="2"/>
        <charset val="238"/>
      </font>
    </dxf>
    <dxf>
      <font>
        <b val="0"/>
        <i/>
        <color rgb="FFFF0000"/>
        <family val="2"/>
        <charset val="238"/>
      </font>
    </dxf>
    <dxf>
      <font>
        <b/>
        <i val="0"/>
        <color rgb="FF000000"/>
        <family val="2"/>
        <charset val="238"/>
      </font>
      <fill>
        <patternFill patternType="solid">
          <fgColor rgb="FFCCFFFF"/>
          <bgColor rgb="FFCCFFFF"/>
        </patternFill>
      </fill>
    </dxf>
    <dxf>
      <font>
        <b/>
        <i val="0"/>
        <color rgb="FF000000"/>
        <family val="2"/>
        <charset val="238"/>
      </font>
      <fill>
        <patternFill patternType="solid">
          <fgColor rgb="FFCCFFFF"/>
          <bgColor rgb="FFCCFFFF"/>
        </patternFill>
      </fill>
    </dxf>
    <dxf>
      <font>
        <i val="0"/>
        <color rgb="FF00FF00"/>
        <family val="2"/>
        <charset val="238"/>
      </font>
    </dxf>
    <dxf>
      <font>
        <b/>
        <i val="0"/>
        <color rgb="FF00FF00"/>
        <family val="2"/>
        <charset val="238"/>
      </font>
    </dxf>
    <dxf>
      <font>
        <b val="0"/>
        <i/>
        <color rgb="FFFF0000"/>
        <family val="2"/>
        <charset val="238"/>
      </font>
    </dxf>
    <dxf>
      <font>
        <b/>
        <i val="0"/>
        <family val="2"/>
        <charset val="238"/>
      </font>
    </dxf>
    <dxf>
      <font>
        <b/>
        <i val="0"/>
        <family val="2"/>
        <charset val="238"/>
      </font>
    </dxf>
    <dxf>
      <font>
        <i val="0"/>
        <color rgb="FF00FF00"/>
        <family val="2"/>
        <charset val="238"/>
      </font>
    </dxf>
    <dxf>
      <font>
        <b/>
        <i val="0"/>
        <color rgb="FF00FF00"/>
        <family val="2"/>
        <charset val="238"/>
      </font>
    </dxf>
    <dxf>
      <font>
        <b val="0"/>
        <i/>
        <color rgb="FFFF0000"/>
        <family val="2"/>
        <charset val="238"/>
      </font>
    </dxf>
    <dxf>
      <font>
        <b/>
        <i val="0"/>
        <family val="2"/>
        <charset val="238"/>
      </font>
    </dxf>
    <dxf>
      <font>
        <b val="0"/>
        <i val="0"/>
        <family val="2"/>
        <charset val="238"/>
      </font>
    </dxf>
    <dxf>
      <font>
        <b val="0"/>
        <i val="0"/>
        <family val="2"/>
        <charset val="238"/>
      </font>
    </dxf>
    <dxf>
      <font>
        <b/>
        <i val="0"/>
        <color rgb="FF000000"/>
        <family val="2"/>
        <charset val="238"/>
      </font>
      <fill>
        <patternFill patternType="solid">
          <fgColor rgb="FFCCFFFF"/>
          <bgColor rgb="FFCCFFFF"/>
        </patternFill>
      </fill>
    </dxf>
    <dxf>
      <font>
        <b/>
        <i val="0"/>
        <color rgb="FF000000"/>
        <family val="2"/>
        <charset val="238"/>
      </font>
      <fill>
        <patternFill patternType="solid">
          <fgColor rgb="FFCCFFFF"/>
          <bgColor rgb="FFCCFFFF"/>
        </patternFill>
      </fill>
    </dxf>
    <dxf>
      <font>
        <i val="0"/>
        <color rgb="FFFFFFFF"/>
        <family val="2"/>
        <charset val="238"/>
      </font>
    </dxf>
    <dxf>
      <font>
        <i val="0"/>
        <color rgb="FFFFFFFF"/>
        <family val="2"/>
        <charset val="238"/>
      </font>
    </dxf>
    <dxf>
      <font>
        <b/>
        <i val="0"/>
        <family val="2"/>
        <charset val="238"/>
      </font>
    </dxf>
    <dxf>
      <font>
        <b/>
        <i val="0"/>
        <family val="2"/>
        <charset val="238"/>
      </font>
    </dxf>
    <dxf>
      <font>
        <i val="0"/>
        <color rgb="FFFFFFFF"/>
        <family val="2"/>
        <charset val="238"/>
      </font>
      <fill>
        <patternFill patternType="solid">
          <fgColor rgb="FFCCFFFF"/>
          <bgColor rgb="FFCCFFFF"/>
        </patternFill>
      </fill>
    </dxf>
    <dxf>
      <font>
        <i val="0"/>
        <color rgb="FF00FF00"/>
        <family val="2"/>
        <charset val="238"/>
      </font>
    </dxf>
    <dxf>
      <font>
        <b/>
        <i val="0"/>
        <color rgb="FF00FF00"/>
        <family val="2"/>
        <charset val="238"/>
      </font>
    </dxf>
    <dxf>
      <font>
        <b val="0"/>
        <i/>
        <color rgb="FFFF0000"/>
        <family val="2"/>
        <charset val="238"/>
      </font>
    </dxf>
    <dxf>
      <font>
        <b/>
        <i val="0"/>
        <family val="2"/>
        <charset val="238"/>
      </font>
    </dxf>
    <dxf>
      <font>
        <b/>
        <i val="0"/>
        <family val="2"/>
        <charset val="238"/>
      </font>
    </dxf>
    <dxf>
      <font>
        <b val="0"/>
        <i val="0"/>
        <family val="2"/>
        <charset val="238"/>
      </font>
    </dxf>
    <dxf>
      <font>
        <b val="0"/>
        <i val="0"/>
        <family val="2"/>
        <charset val="238"/>
      </font>
    </dxf>
    <dxf>
      <font>
        <b/>
        <i val="0"/>
        <color rgb="FF000000"/>
        <family val="2"/>
        <charset val="238"/>
      </font>
      <fill>
        <patternFill patternType="solid">
          <fgColor rgb="FFCCFFFF"/>
          <bgColor rgb="FFCCFFFF"/>
        </patternFill>
      </fill>
    </dxf>
    <dxf>
      <font>
        <b/>
        <i val="0"/>
        <color rgb="FF000000"/>
        <family val="2"/>
        <charset val="238"/>
      </font>
      <fill>
        <patternFill patternType="solid">
          <fgColor rgb="FFCCFFFF"/>
          <bgColor rgb="FFCCFFFF"/>
        </patternFill>
      </fill>
    </dxf>
    <dxf>
      <font>
        <i val="0"/>
        <color rgb="FFFFFFFF"/>
        <family val="2"/>
        <charset val="238"/>
      </font>
    </dxf>
    <dxf>
      <font>
        <i val="0"/>
        <color rgb="FFFFFFFF"/>
        <family val="2"/>
        <charset val="238"/>
      </font>
    </dxf>
    <dxf>
      <font>
        <b/>
        <i val="0"/>
        <family val="2"/>
        <charset val="238"/>
      </font>
    </dxf>
    <dxf>
      <font>
        <b val="0"/>
        <i val="0"/>
        <family val="2"/>
        <charset val="238"/>
      </font>
    </dxf>
    <dxf>
      <font>
        <i val="0"/>
        <color rgb="FFFFFFFF"/>
        <family val="2"/>
        <charset val="238"/>
      </font>
      <fill>
        <patternFill patternType="solid">
          <fgColor rgb="FFCCFFFF"/>
          <bgColor rgb="FFCCFFFF"/>
        </patternFill>
      </fill>
    </dxf>
    <dxf>
      <font>
        <b val="0"/>
        <i val="0"/>
        <family val="2"/>
        <charset val="238"/>
      </font>
    </dxf>
    <dxf>
      <font>
        <i val="0"/>
        <color rgb="FFDDDDDD"/>
        <family val="2"/>
        <charset val="238"/>
      </font>
      <fill>
        <patternFill patternType="solid">
          <fgColor rgb="FFDDDDDD"/>
          <bgColor rgb="FFDDDDDD"/>
        </patternFill>
      </fill>
    </dxf>
    <dxf>
      <font>
        <family val="2"/>
        <charset val="238"/>
      </font>
      <fill>
        <patternFill patternType="solid">
          <fgColor rgb="FFFDFFBF"/>
          <bgColor rgb="FFFDFFBF"/>
        </patternFill>
      </fill>
    </dxf>
    <dxf>
      <font>
        <family val="2"/>
        <charset val="238"/>
      </font>
      <fill>
        <patternFill patternType="solid">
          <fgColor rgb="FFFFFF00"/>
          <bgColor rgb="FFFFFF00"/>
        </patternFill>
      </fill>
    </dxf>
    <dxf>
      <font>
        <family val="2"/>
        <charset val="238"/>
      </font>
      <fill>
        <patternFill patternType="solid">
          <fgColor rgb="FFFF0000"/>
          <bgColor rgb="FFFF0000"/>
        </patternFill>
      </fill>
    </dxf>
    <dxf>
      <font>
        <b/>
        <i val="0"/>
        <family val="2"/>
        <charset val="238"/>
      </font>
    </dxf>
    <dxf>
      <font>
        <b/>
        <i val="0"/>
        <family val="2"/>
        <charset val="238"/>
      </font>
    </dxf>
    <dxf>
      <font>
        <i val="0"/>
        <color rgb="FFFFFFFF"/>
        <family val="2"/>
        <charset val="238"/>
      </font>
      <fill>
        <patternFill patternType="solid">
          <fgColor rgb="FFCCFFFF"/>
          <bgColor rgb="FFCCFFFF"/>
        </patternFill>
      </fill>
    </dxf>
    <dxf>
      <font>
        <b/>
        <i val="0"/>
        <family val="2"/>
        <charset val="238"/>
      </font>
    </dxf>
    <dxf>
      <font>
        <b/>
        <i val="0"/>
        <family val="2"/>
        <charset val="238"/>
      </font>
    </dxf>
    <dxf>
      <font>
        <b val="0"/>
        <i val="0"/>
        <family val="2"/>
        <charset val="238"/>
      </font>
    </dxf>
    <dxf>
      <font>
        <b val="0"/>
        <i val="0"/>
        <family val="2"/>
        <charset val="238"/>
      </font>
    </dxf>
    <dxf>
      <font>
        <b/>
        <i val="0"/>
        <color rgb="FF000000"/>
        <family val="2"/>
        <charset val="238"/>
      </font>
      <fill>
        <patternFill patternType="solid">
          <fgColor rgb="FFCCFFFF"/>
          <bgColor rgb="FFCCFFFF"/>
        </patternFill>
      </fill>
    </dxf>
    <dxf>
      <font>
        <b/>
        <i val="0"/>
        <color rgb="FF000000"/>
        <family val="2"/>
        <charset val="238"/>
      </font>
      <fill>
        <patternFill patternType="solid">
          <fgColor rgb="FFCCFFFF"/>
          <bgColor rgb="FFCCFFFF"/>
        </patternFill>
      </fill>
    </dxf>
    <dxf>
      <font>
        <i val="0"/>
        <color rgb="FFFFFFFF"/>
        <family val="2"/>
        <charset val="238"/>
      </font>
    </dxf>
    <dxf>
      <font>
        <i val="0"/>
        <color rgb="FFFFFFFF"/>
        <family val="2"/>
        <charset val="238"/>
      </font>
    </dxf>
    <dxf>
      <font>
        <b/>
        <i val="0"/>
        <family val="2"/>
        <charset val="238"/>
      </font>
    </dxf>
    <dxf>
      <font>
        <i val="0"/>
        <color rgb="FFDDDDDD"/>
        <family val="2"/>
        <charset val="238"/>
      </font>
      <fill>
        <patternFill patternType="solid">
          <fgColor rgb="FFDDDDDD"/>
          <bgColor rgb="FFDDDDDD"/>
        </patternFill>
      </fill>
    </dxf>
    <dxf>
      <font>
        <family val="2"/>
        <charset val="238"/>
      </font>
      <fill>
        <patternFill patternType="solid">
          <fgColor rgb="FFFDFFBF"/>
          <bgColor rgb="FFFDFFBF"/>
        </patternFill>
      </fill>
    </dxf>
    <dxf>
      <font>
        <family val="2"/>
        <charset val="238"/>
      </font>
      <fill>
        <patternFill patternType="solid">
          <fgColor rgb="FFFFFF00"/>
          <bgColor rgb="FFFFFF00"/>
        </patternFill>
      </fill>
    </dxf>
    <dxf>
      <font>
        <family val="2"/>
        <charset val="238"/>
      </font>
      <fill>
        <patternFill patternType="solid">
          <fgColor rgb="FFFF0000"/>
          <bgColor rgb="FFFF0000"/>
        </patternFill>
      </fill>
    </dxf>
    <dxf>
      <font>
        <b/>
        <i val="0"/>
        <family val="2"/>
        <charset val="238"/>
      </font>
    </dxf>
    <dxf>
      <font>
        <i val="0"/>
        <color rgb="FFFFFFFF"/>
        <family val="2"/>
        <charset val="238"/>
      </font>
      <fill>
        <patternFill patternType="solid">
          <fgColor rgb="FFCCFFFF"/>
          <bgColor rgb="FFCCFFFF"/>
        </patternFill>
      </fill>
    </dxf>
    <dxf>
      <font>
        <b/>
        <i val="0"/>
        <family val="2"/>
        <charset val="238"/>
      </font>
    </dxf>
    <dxf>
      <font>
        <b/>
        <i val="0"/>
        <family val="2"/>
        <charset val="23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644040</xdr:colOff>
      <xdr:row>0</xdr:row>
      <xdr:rowOff>56520</xdr:rowOff>
    </xdr:from>
    <xdr:ext cx="645480" cy="496080"/>
    <xdr:pic>
      <xdr:nvPicPr>
        <xdr:cNvPr id="2" name="Kép 2">
          <a:extLst>
            <a:ext uri="{FF2B5EF4-FFF2-40B4-BE49-F238E27FC236}">
              <a16:creationId xmlns:a16="http://schemas.microsoft.com/office/drawing/2014/main" id="{AEC82FBC-65E2-442B-A54B-998DB540CB6B}"/>
            </a:ext>
          </a:extLst>
        </xdr:cNvPr>
        <xdr:cNvPicPr>
          <a:picLocks noChangeAspect="1"/>
        </xdr:cNvPicPr>
      </xdr:nvPicPr>
      <xdr:blipFill>
        <a:blip xmlns:r="http://schemas.openxmlformats.org/officeDocument/2006/relationships" r:embed="rId1">
          <a:lum/>
          <a:alphaModFix/>
        </a:blip>
        <a:srcRect/>
        <a:stretch>
          <a:fillRect/>
        </a:stretch>
      </xdr:blipFill>
      <xdr:spPr>
        <a:xfrm>
          <a:off x="6039000" y="56520"/>
          <a:ext cx="645480" cy="496080"/>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425520</xdr:colOff>
      <xdr:row>0</xdr:row>
      <xdr:rowOff>75960</xdr:rowOff>
    </xdr:from>
    <xdr:ext cx="540720" cy="471240"/>
    <xdr:pic>
      <xdr:nvPicPr>
        <xdr:cNvPr id="2" name="Kép 2_0">
          <a:extLst>
            <a:ext uri="{FF2B5EF4-FFF2-40B4-BE49-F238E27FC236}">
              <a16:creationId xmlns:a16="http://schemas.microsoft.com/office/drawing/2014/main" id="{B3F76282-9FBD-4F64-8B57-8E05E6945155}"/>
            </a:ext>
          </a:extLst>
        </xdr:cNvPr>
        <xdr:cNvPicPr>
          <a:picLocks noChangeAspect="1"/>
        </xdr:cNvPicPr>
      </xdr:nvPicPr>
      <xdr:blipFill>
        <a:blip xmlns:r="http://schemas.openxmlformats.org/officeDocument/2006/relationships" r:embed="rId1">
          <a:lum/>
          <a:alphaModFix/>
        </a:blip>
        <a:srcRect/>
        <a:stretch>
          <a:fillRect/>
        </a:stretch>
      </xdr:blipFill>
      <xdr:spPr>
        <a:xfrm>
          <a:off x="6376740" y="75960"/>
          <a:ext cx="540720" cy="471240"/>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483840</xdr:colOff>
      <xdr:row>0</xdr:row>
      <xdr:rowOff>57240</xdr:rowOff>
    </xdr:from>
    <xdr:ext cx="543600" cy="418680"/>
    <xdr:pic>
      <xdr:nvPicPr>
        <xdr:cNvPr id="2" name="Kép 2">
          <a:extLst>
            <a:ext uri="{FF2B5EF4-FFF2-40B4-BE49-F238E27FC236}">
              <a16:creationId xmlns:a16="http://schemas.microsoft.com/office/drawing/2014/main" id="{5ACF664D-E6CE-4A28-9357-53E082557CD5}"/>
            </a:ext>
          </a:extLst>
        </xdr:cNvPr>
        <xdr:cNvPicPr>
          <a:picLocks noChangeAspect="1"/>
        </xdr:cNvPicPr>
      </xdr:nvPicPr>
      <xdr:blipFill>
        <a:blip xmlns:r="http://schemas.openxmlformats.org/officeDocument/2006/relationships" r:embed="rId1">
          <a:lum/>
          <a:alphaModFix/>
        </a:blip>
        <a:srcRect/>
        <a:stretch>
          <a:fillRect/>
        </a:stretch>
      </xdr:blipFill>
      <xdr:spPr>
        <a:xfrm>
          <a:off x="7905720" y="57240"/>
          <a:ext cx="543600" cy="418680"/>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16</xdr:col>
      <xdr:colOff>284400</xdr:colOff>
      <xdr:row>0</xdr:row>
      <xdr:rowOff>0</xdr:rowOff>
    </xdr:from>
    <xdr:ext cx="593280" cy="457200"/>
    <xdr:pic>
      <xdr:nvPicPr>
        <xdr:cNvPr id="2" name="Kép 2_1">
          <a:extLst>
            <a:ext uri="{FF2B5EF4-FFF2-40B4-BE49-F238E27FC236}">
              <a16:creationId xmlns:a16="http://schemas.microsoft.com/office/drawing/2014/main" id="{F1997772-E1E9-4EA8-9554-833CF431B898}"/>
            </a:ext>
          </a:extLst>
        </xdr:cNvPr>
        <xdr:cNvPicPr>
          <a:picLocks noChangeAspect="1"/>
        </xdr:cNvPicPr>
      </xdr:nvPicPr>
      <xdr:blipFill>
        <a:blip xmlns:r="http://schemas.openxmlformats.org/officeDocument/2006/relationships" r:embed="rId1">
          <a:lum/>
          <a:alphaModFix/>
        </a:blip>
        <a:srcRect/>
        <a:stretch>
          <a:fillRect/>
        </a:stretch>
      </xdr:blipFill>
      <xdr:spPr>
        <a:xfrm>
          <a:off x="6654720" y="0"/>
          <a:ext cx="593280" cy="457200"/>
        </a:xfrm>
        <a:prstGeom prst="rect">
          <a:avLst/>
        </a:prstGeom>
        <a:noFill/>
        <a:ln>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16</xdr:col>
      <xdr:colOff>281520</xdr:colOff>
      <xdr:row>0</xdr:row>
      <xdr:rowOff>0</xdr:rowOff>
    </xdr:from>
    <xdr:ext cx="563040" cy="428760"/>
    <xdr:pic>
      <xdr:nvPicPr>
        <xdr:cNvPr id="2" name="Kép 2">
          <a:extLst>
            <a:ext uri="{FF2B5EF4-FFF2-40B4-BE49-F238E27FC236}">
              <a16:creationId xmlns:a16="http://schemas.microsoft.com/office/drawing/2014/main" id="{6D12E3C7-09D9-462E-80FC-417DF739A4D7}"/>
            </a:ext>
          </a:extLst>
        </xdr:cNvPr>
        <xdr:cNvPicPr>
          <a:picLocks noChangeAspect="1"/>
        </xdr:cNvPicPr>
      </xdr:nvPicPr>
      <xdr:blipFill>
        <a:blip xmlns:r="http://schemas.openxmlformats.org/officeDocument/2006/relationships" r:embed="rId1">
          <a:lum/>
          <a:alphaModFix/>
        </a:blip>
        <a:srcRect/>
        <a:stretch>
          <a:fillRect/>
        </a:stretch>
      </xdr:blipFill>
      <xdr:spPr>
        <a:xfrm>
          <a:off x="6636600" y="0"/>
          <a:ext cx="563040" cy="428760"/>
        </a:xfrm>
        <a:prstGeom prst="rect">
          <a:avLst/>
        </a:prstGeom>
        <a:noFill/>
        <a:ln>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14</xdr:col>
      <xdr:colOff>465840</xdr:colOff>
      <xdr:row>0</xdr:row>
      <xdr:rowOff>37800</xdr:rowOff>
    </xdr:from>
    <xdr:ext cx="533520" cy="410040"/>
    <xdr:pic>
      <xdr:nvPicPr>
        <xdr:cNvPr id="2" name="Kép 2">
          <a:extLst>
            <a:ext uri="{FF2B5EF4-FFF2-40B4-BE49-F238E27FC236}">
              <a16:creationId xmlns:a16="http://schemas.microsoft.com/office/drawing/2014/main" id="{4F2CAA3D-54FE-4B62-8135-496ECFE15D12}"/>
            </a:ext>
          </a:extLst>
        </xdr:cNvPr>
        <xdr:cNvPicPr>
          <a:picLocks noChangeAspect="1"/>
        </xdr:cNvPicPr>
      </xdr:nvPicPr>
      <xdr:blipFill>
        <a:blip xmlns:r="http://schemas.openxmlformats.org/officeDocument/2006/relationships" r:embed="rId1">
          <a:lum/>
          <a:alphaModFix/>
        </a:blip>
        <a:srcRect/>
        <a:stretch>
          <a:fillRect/>
        </a:stretch>
      </xdr:blipFill>
      <xdr:spPr>
        <a:xfrm>
          <a:off x="7613400" y="37800"/>
          <a:ext cx="533520" cy="410040"/>
        </a:xfrm>
        <a:prstGeom prst="rect">
          <a:avLst/>
        </a:prstGeom>
        <a:noFill/>
        <a:ln>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16</xdr:col>
      <xdr:colOff>335520</xdr:colOff>
      <xdr:row>0</xdr:row>
      <xdr:rowOff>0</xdr:rowOff>
    </xdr:from>
    <xdr:ext cx="532080" cy="409680"/>
    <xdr:pic>
      <xdr:nvPicPr>
        <xdr:cNvPr id="2" name="Kép 2_2">
          <a:extLst>
            <a:ext uri="{FF2B5EF4-FFF2-40B4-BE49-F238E27FC236}">
              <a16:creationId xmlns:a16="http://schemas.microsoft.com/office/drawing/2014/main" id="{B185314E-F6E5-446B-8E6E-9AF082AFBC61}"/>
            </a:ext>
          </a:extLst>
        </xdr:cNvPr>
        <xdr:cNvPicPr>
          <a:picLocks noChangeAspect="1"/>
        </xdr:cNvPicPr>
      </xdr:nvPicPr>
      <xdr:blipFill>
        <a:blip xmlns:r="http://schemas.openxmlformats.org/officeDocument/2006/relationships" r:embed="rId1">
          <a:lum/>
          <a:alphaModFix/>
        </a:blip>
        <a:srcRect/>
        <a:stretch>
          <a:fillRect/>
        </a:stretch>
      </xdr:blipFill>
      <xdr:spPr>
        <a:xfrm>
          <a:off x="6705840" y="0"/>
          <a:ext cx="532080" cy="409680"/>
        </a:xfrm>
        <a:prstGeom prst="rect">
          <a:avLst/>
        </a:prstGeom>
        <a:noFill/>
        <a:ln>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16</xdr:col>
      <xdr:colOff>315000</xdr:colOff>
      <xdr:row>0</xdr:row>
      <xdr:rowOff>0</xdr:rowOff>
    </xdr:from>
    <xdr:ext cx="542520" cy="419040"/>
    <xdr:pic>
      <xdr:nvPicPr>
        <xdr:cNvPr id="2" name="Kép 2">
          <a:extLst>
            <a:ext uri="{FF2B5EF4-FFF2-40B4-BE49-F238E27FC236}">
              <a16:creationId xmlns:a16="http://schemas.microsoft.com/office/drawing/2014/main" id="{92D51EC6-FB7E-493D-A351-126F7BA07DA4}"/>
            </a:ext>
          </a:extLst>
        </xdr:cNvPr>
        <xdr:cNvPicPr>
          <a:picLocks noChangeAspect="1"/>
        </xdr:cNvPicPr>
      </xdr:nvPicPr>
      <xdr:blipFill>
        <a:blip xmlns:r="http://schemas.openxmlformats.org/officeDocument/2006/relationships" r:embed="rId1">
          <a:lum/>
          <a:alphaModFix/>
        </a:blip>
        <a:srcRect/>
        <a:stretch>
          <a:fillRect/>
        </a:stretch>
      </xdr:blipFill>
      <xdr:spPr>
        <a:xfrm>
          <a:off x="6654840" y="0"/>
          <a:ext cx="542520" cy="41904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1419480</xdr:colOff>
      <xdr:row>0</xdr:row>
      <xdr:rowOff>76680</xdr:rowOff>
    </xdr:from>
    <xdr:ext cx="593280" cy="408960"/>
    <xdr:pic>
      <xdr:nvPicPr>
        <xdr:cNvPr id="2" name="Picture 23">
          <a:extLst>
            <a:ext uri="{FF2B5EF4-FFF2-40B4-BE49-F238E27FC236}">
              <a16:creationId xmlns:a16="http://schemas.microsoft.com/office/drawing/2014/main" id="{E4C522AE-B904-4A59-BAE3-211E6A452E96}"/>
            </a:ext>
          </a:extLst>
        </xdr:cNvPr>
        <xdr:cNvPicPr>
          <a:picLocks noChangeAspect="1"/>
        </xdr:cNvPicPr>
      </xdr:nvPicPr>
      <xdr:blipFill>
        <a:blip xmlns:r="http://schemas.openxmlformats.org/officeDocument/2006/relationships" r:embed="rId1">
          <a:lum/>
          <a:alphaModFix/>
        </a:blip>
        <a:srcRect/>
        <a:stretch>
          <a:fillRect/>
        </a:stretch>
      </xdr:blipFill>
      <xdr:spPr>
        <a:xfrm>
          <a:off x="3385440" y="76680"/>
          <a:ext cx="593280" cy="40896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14</xdr:col>
      <xdr:colOff>403560</xdr:colOff>
      <xdr:row>0</xdr:row>
      <xdr:rowOff>37800</xdr:rowOff>
    </xdr:from>
    <xdr:ext cx="603360" cy="466920"/>
    <xdr:pic>
      <xdr:nvPicPr>
        <xdr:cNvPr id="2" name="Kép 2">
          <a:extLst>
            <a:ext uri="{FF2B5EF4-FFF2-40B4-BE49-F238E27FC236}">
              <a16:creationId xmlns:a16="http://schemas.microsoft.com/office/drawing/2014/main" id="{D1BA4603-0458-49E4-9C69-7B5D9E702B98}"/>
            </a:ext>
          </a:extLst>
        </xdr:cNvPr>
        <xdr:cNvPicPr>
          <a:picLocks noChangeAspect="1"/>
        </xdr:cNvPicPr>
      </xdr:nvPicPr>
      <xdr:blipFill>
        <a:blip xmlns:r="http://schemas.openxmlformats.org/officeDocument/2006/relationships" r:embed="rId1">
          <a:lum/>
          <a:alphaModFix/>
        </a:blip>
        <a:srcRect/>
        <a:stretch>
          <a:fillRect/>
        </a:stretch>
      </xdr:blipFill>
      <xdr:spPr>
        <a:xfrm>
          <a:off x="7276800" y="37800"/>
          <a:ext cx="603360" cy="46692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11</xdr:col>
      <xdr:colOff>566280</xdr:colOff>
      <xdr:row>0</xdr:row>
      <xdr:rowOff>57240</xdr:rowOff>
    </xdr:from>
    <xdr:ext cx="533160" cy="409680"/>
    <xdr:pic>
      <xdr:nvPicPr>
        <xdr:cNvPr id="2" name="Kép 2">
          <a:extLst>
            <a:ext uri="{FF2B5EF4-FFF2-40B4-BE49-F238E27FC236}">
              <a16:creationId xmlns:a16="http://schemas.microsoft.com/office/drawing/2014/main" id="{90053DF3-8CFC-4FB0-AD62-875B6DF60937}"/>
            </a:ext>
          </a:extLst>
        </xdr:cNvPr>
        <xdr:cNvPicPr>
          <a:picLocks noChangeAspect="1"/>
        </xdr:cNvPicPr>
      </xdr:nvPicPr>
      <xdr:blipFill>
        <a:blip xmlns:r="http://schemas.openxmlformats.org/officeDocument/2006/relationships" r:embed="rId1">
          <a:lum/>
          <a:alphaModFix/>
        </a:blip>
        <a:srcRect/>
        <a:stretch>
          <a:fillRect/>
        </a:stretch>
      </xdr:blipFill>
      <xdr:spPr>
        <a:xfrm>
          <a:off x="6479400" y="57240"/>
          <a:ext cx="533160" cy="40968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1740</xdr:colOff>
      <xdr:row>0</xdr:row>
      <xdr:rowOff>65880</xdr:rowOff>
    </xdr:from>
    <xdr:ext cx="540000" cy="470520"/>
    <xdr:pic>
      <xdr:nvPicPr>
        <xdr:cNvPr id="2" name="Kép 2">
          <a:extLst>
            <a:ext uri="{FF2B5EF4-FFF2-40B4-BE49-F238E27FC236}">
              <a16:creationId xmlns:a16="http://schemas.microsoft.com/office/drawing/2014/main" id="{8B0F0AF9-24D5-4683-9370-1F70804287DD}"/>
            </a:ext>
          </a:extLst>
        </xdr:cNvPr>
        <xdr:cNvPicPr>
          <a:picLocks noChangeAspect="1"/>
        </xdr:cNvPicPr>
      </xdr:nvPicPr>
      <xdr:blipFill>
        <a:blip xmlns:r="http://schemas.openxmlformats.org/officeDocument/2006/relationships" r:embed="rId1">
          <a:lum/>
          <a:alphaModFix/>
        </a:blip>
        <a:srcRect/>
        <a:stretch>
          <a:fillRect/>
        </a:stretch>
      </xdr:blipFill>
      <xdr:spPr>
        <a:xfrm>
          <a:off x="6516840" y="65880"/>
          <a:ext cx="540000" cy="47052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14</xdr:col>
      <xdr:colOff>392040</xdr:colOff>
      <xdr:row>0</xdr:row>
      <xdr:rowOff>9000</xdr:rowOff>
    </xdr:from>
    <xdr:ext cx="603720" cy="466920"/>
    <xdr:pic>
      <xdr:nvPicPr>
        <xdr:cNvPr id="2" name="Kép 2">
          <a:extLst>
            <a:ext uri="{FF2B5EF4-FFF2-40B4-BE49-F238E27FC236}">
              <a16:creationId xmlns:a16="http://schemas.microsoft.com/office/drawing/2014/main" id="{E7048621-D525-4594-8646-F74E02F481F9}"/>
            </a:ext>
          </a:extLst>
        </xdr:cNvPr>
        <xdr:cNvPicPr>
          <a:picLocks noChangeAspect="1"/>
        </xdr:cNvPicPr>
      </xdr:nvPicPr>
      <xdr:blipFill>
        <a:blip xmlns:r="http://schemas.openxmlformats.org/officeDocument/2006/relationships" r:embed="rId1">
          <a:lum/>
          <a:alphaModFix/>
        </a:blip>
        <a:srcRect/>
        <a:stretch>
          <a:fillRect/>
        </a:stretch>
      </xdr:blipFill>
      <xdr:spPr>
        <a:xfrm>
          <a:off x="7570080" y="9000"/>
          <a:ext cx="603720" cy="46692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11</xdr:col>
      <xdr:colOff>505799</xdr:colOff>
      <xdr:row>0</xdr:row>
      <xdr:rowOff>19440</xdr:rowOff>
    </xdr:from>
    <xdr:ext cx="593640" cy="456839"/>
    <xdr:pic>
      <xdr:nvPicPr>
        <xdr:cNvPr id="2" name="Kép 2">
          <a:extLst>
            <a:ext uri="{FF2B5EF4-FFF2-40B4-BE49-F238E27FC236}">
              <a16:creationId xmlns:a16="http://schemas.microsoft.com/office/drawing/2014/main" id="{AEE1CB3F-3B10-4A7B-AB8F-1F729D0588D2}"/>
            </a:ext>
          </a:extLst>
        </xdr:cNvPr>
        <xdr:cNvPicPr>
          <a:picLocks noChangeAspect="1"/>
        </xdr:cNvPicPr>
      </xdr:nvPicPr>
      <xdr:blipFill>
        <a:blip xmlns:r="http://schemas.openxmlformats.org/officeDocument/2006/relationships" r:embed="rId1">
          <a:lum/>
          <a:alphaModFix/>
        </a:blip>
        <a:srcRect/>
        <a:stretch>
          <a:fillRect/>
        </a:stretch>
      </xdr:blipFill>
      <xdr:spPr>
        <a:xfrm>
          <a:off x="6418919" y="19440"/>
          <a:ext cx="593640" cy="456839"/>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11</xdr:col>
      <xdr:colOff>588240</xdr:colOff>
      <xdr:row>0</xdr:row>
      <xdr:rowOff>22320</xdr:rowOff>
    </xdr:from>
    <xdr:ext cx="601560" cy="524880"/>
    <xdr:pic>
      <xdr:nvPicPr>
        <xdr:cNvPr id="2" name="Kép 2">
          <a:extLst>
            <a:ext uri="{FF2B5EF4-FFF2-40B4-BE49-F238E27FC236}">
              <a16:creationId xmlns:a16="http://schemas.microsoft.com/office/drawing/2014/main" id="{7A85EB62-9F64-4EA0-82FD-96A8A48C2301}"/>
            </a:ext>
          </a:extLst>
        </xdr:cNvPr>
        <xdr:cNvPicPr>
          <a:picLocks noChangeAspect="1"/>
        </xdr:cNvPicPr>
      </xdr:nvPicPr>
      <xdr:blipFill>
        <a:blip xmlns:r="http://schemas.openxmlformats.org/officeDocument/2006/relationships" r:embed="rId1">
          <a:lum/>
          <a:alphaModFix/>
        </a:blip>
        <a:srcRect/>
        <a:stretch>
          <a:fillRect/>
        </a:stretch>
      </xdr:blipFill>
      <xdr:spPr>
        <a:xfrm>
          <a:off x="6501360" y="22320"/>
          <a:ext cx="601560" cy="524880"/>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12</xdr:col>
      <xdr:colOff>13320</xdr:colOff>
      <xdr:row>0</xdr:row>
      <xdr:rowOff>66240</xdr:rowOff>
    </xdr:from>
    <xdr:ext cx="533520" cy="410040"/>
    <xdr:pic>
      <xdr:nvPicPr>
        <xdr:cNvPr id="2" name="Kép 2_0">
          <a:extLst>
            <a:ext uri="{FF2B5EF4-FFF2-40B4-BE49-F238E27FC236}">
              <a16:creationId xmlns:a16="http://schemas.microsoft.com/office/drawing/2014/main" id="{25BEBD59-F669-435D-BD1C-B6F1A711D260}"/>
            </a:ext>
          </a:extLst>
        </xdr:cNvPr>
        <xdr:cNvPicPr>
          <a:picLocks noChangeAspect="1"/>
        </xdr:cNvPicPr>
      </xdr:nvPicPr>
      <xdr:blipFill>
        <a:blip xmlns:r="http://schemas.openxmlformats.org/officeDocument/2006/relationships" r:embed="rId1">
          <a:lum/>
          <a:alphaModFix/>
        </a:blip>
        <a:srcRect/>
        <a:stretch>
          <a:fillRect/>
        </a:stretch>
      </xdr:blipFill>
      <xdr:spPr>
        <a:xfrm>
          <a:off x="6566520" y="66240"/>
          <a:ext cx="533520" cy="410040"/>
        </a:xfrm>
        <a:prstGeom prst="rect">
          <a:avLst/>
        </a:prstGeom>
        <a:noFill/>
        <a:ln>
          <a:noFill/>
        </a:ln>
      </xdr:spPr>
    </xdr:pic>
    <xdr:clientData/>
  </xdr:oneCellAnchor>
</xdr:wsDr>
</file>

<file path=xl/tables/table1.xml><?xml version="1.0" encoding="utf-8"?>
<table xmlns="http://schemas.openxmlformats.org/spreadsheetml/2006/main" id="1" name="__Anonymous_Sheet_DB__11" displayName="__Anonymous_Sheet_DB__11" ref="B7:O22" headerRowCount="0" totalsRowShown="0">
  <sortState xmlns:xlrd2="http://schemas.microsoft.com/office/spreadsheetml/2017/richdata2" ref="B7:O22">
    <sortCondition ref="O7:O22"/>
  </sortState>
  <tableColumns count="14">
    <tableColumn id="1" name="Oszlop1"/>
    <tableColumn id="2" name="Oszlop2"/>
    <tableColumn id="3" name="Oszlop3"/>
    <tableColumn id="4" name="Oszlop4"/>
    <tableColumn id="5" name="Oszlop5"/>
    <tableColumn id="6" name="Oszlop6"/>
    <tableColumn id="7" name="Oszlop7"/>
    <tableColumn id="8" name="Oszlop8"/>
    <tableColumn id="9" name="Oszlop9"/>
    <tableColumn id="10" name="Oszlop10"/>
    <tableColumn id="11" name="Oszlop11"/>
    <tableColumn id="12" name="Oszlop12"/>
    <tableColumn id="13" name="Oszlop13"/>
    <tableColumn id="14" name="Oszlop14"/>
  </tableColumns>
  <tableStyleInfo showFirstColumn="0" showLastColumn="0" showRowStripes="1" showColumnStripes="0"/>
</table>
</file>

<file path=xl/tables/table2.xml><?xml version="1.0" encoding="utf-8"?>
<table xmlns="http://schemas.openxmlformats.org/spreadsheetml/2006/main" id="2" name="__Anonymous_Sheet_DB__14" displayName="__Anonymous_Sheet_DB__14" ref="B7:O26" headerRowCount="0" totalsRowShown="0">
  <sortState xmlns:xlrd2="http://schemas.microsoft.com/office/spreadsheetml/2017/richdata2" ref="B7:O26">
    <sortCondition ref="O7:O26"/>
  </sortState>
  <tableColumns count="14">
    <tableColumn id="1" name="Oszlop1"/>
    <tableColumn id="2" name="Oszlop2"/>
    <tableColumn id="3" name="Oszlop3"/>
    <tableColumn id="4" name="Oszlop4"/>
    <tableColumn id="5" name="Oszlop5"/>
    <tableColumn id="6" name="Oszlop6"/>
    <tableColumn id="7" name="Oszlop7"/>
    <tableColumn id="8" name="Oszlop8"/>
    <tableColumn id="9" name="Oszlop9"/>
    <tableColumn id="10" name="Oszlop10"/>
    <tableColumn id="11" name="Oszlop11"/>
    <tableColumn id="12" name="Oszlop12"/>
    <tableColumn id="13" name="Oszlop13"/>
    <tableColumn id="14" name="Oszlop14"/>
  </tableColumns>
  <tableStyleInfo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drawing" Target="../drawings/drawing11.xm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6.vml"/><Relationship Id="rId1" Type="http://schemas.openxmlformats.org/officeDocument/2006/relationships/drawing" Target="../drawings/drawing14.xml"/><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defaultRowHeight="14.7"/>
  <cols>
    <col min="1" max="4" width="17.69921875" customWidth="1"/>
    <col min="5" max="5" width="17.69921875" style="43" customWidth="1"/>
    <col min="6" max="1024" width="8.3984375" customWidth="1"/>
  </cols>
  <sheetData>
    <row r="1" spans="1:7" s="6" customFormat="1" ht="49.5" customHeight="1">
      <c r="A1" s="1" t="s">
        <v>0</v>
      </c>
      <c r="B1" s="2"/>
      <c r="C1" s="2"/>
      <c r="D1" s="3"/>
      <c r="E1" s="4"/>
      <c r="F1" s="5"/>
      <c r="G1" s="5"/>
    </row>
    <row r="2" spans="1:7" s="8" customFormat="1" ht="36.75" customHeight="1">
      <c r="A2" s="44" t="s">
        <v>1</v>
      </c>
      <c r="B2" s="44"/>
      <c r="C2" s="44"/>
      <c r="D2" s="44"/>
      <c r="E2" s="44"/>
      <c r="F2" s="7"/>
      <c r="G2" s="7"/>
    </row>
    <row r="3" spans="1:7" s="6" customFormat="1" ht="6" customHeight="1">
      <c r="A3" s="9"/>
      <c r="B3" s="10"/>
      <c r="C3" s="10"/>
      <c r="D3" s="10"/>
      <c r="E3" s="11"/>
      <c r="F3" s="5"/>
      <c r="G3" s="5"/>
    </row>
    <row r="4" spans="1:7" s="6" customFormat="1" ht="20.25" customHeight="1">
      <c r="A4" s="45" t="s">
        <v>2</v>
      </c>
      <c r="B4" s="45"/>
      <c r="C4" s="45"/>
      <c r="D4" s="45"/>
      <c r="E4" s="45"/>
      <c r="F4" s="5"/>
      <c r="G4" s="5"/>
    </row>
    <row r="5" spans="1:7" s="17" customFormat="1" ht="15" customHeight="1">
      <c r="A5" s="12" t="s">
        <v>3</v>
      </c>
      <c r="B5" s="13"/>
      <c r="C5" s="13"/>
      <c r="D5" s="13"/>
      <c r="E5" s="14"/>
      <c r="F5" s="15"/>
      <c r="G5" s="16"/>
    </row>
    <row r="6" spans="1:7" s="6" customFormat="1" ht="24.6">
      <c r="A6" s="18" t="s">
        <v>4</v>
      </c>
      <c r="B6" s="19"/>
      <c r="C6" s="20"/>
      <c r="D6" s="21"/>
      <c r="E6" s="22"/>
      <c r="F6" s="5"/>
      <c r="G6" s="5"/>
    </row>
    <row r="7" spans="1:7" s="17" customFormat="1" ht="15" customHeight="1">
      <c r="A7" s="23" t="s">
        <v>5</v>
      </c>
      <c r="B7" s="23" t="s">
        <v>6</v>
      </c>
      <c r="C7" s="23" t="s">
        <v>7</v>
      </c>
      <c r="D7" s="23" t="s">
        <v>8</v>
      </c>
      <c r="E7" s="23" t="s">
        <v>9</v>
      </c>
      <c r="F7" s="15"/>
      <c r="G7" s="16"/>
    </row>
    <row r="8" spans="1:7" s="6" customFormat="1" ht="16.5" customHeight="1">
      <c r="A8" s="24" t="s">
        <v>10</v>
      </c>
      <c r="B8" s="24" t="s">
        <v>11</v>
      </c>
      <c r="C8" s="24" t="s">
        <v>12</v>
      </c>
      <c r="D8" s="24" t="s">
        <v>13</v>
      </c>
      <c r="E8" s="24"/>
      <c r="F8" s="5"/>
      <c r="G8" s="5"/>
    </row>
    <row r="9" spans="1:7" s="6" customFormat="1" ht="15" customHeight="1">
      <c r="A9" s="12" t="s">
        <v>14</v>
      </c>
      <c r="B9" s="13"/>
      <c r="C9" s="25" t="s">
        <v>15</v>
      </c>
      <c r="D9" s="25"/>
      <c r="E9" s="26" t="s">
        <v>16</v>
      </c>
      <c r="F9" s="5"/>
      <c r="G9" s="5"/>
    </row>
    <row r="10" spans="1:7" s="6" customFormat="1" ht="13.8">
      <c r="A10" s="27" t="s">
        <v>17</v>
      </c>
      <c r="B10" s="28"/>
      <c r="C10" s="29" t="s">
        <v>18</v>
      </c>
      <c r="D10" s="25" t="s">
        <v>19</v>
      </c>
      <c r="E10" s="30" t="s">
        <v>20</v>
      </c>
      <c r="F10" s="5"/>
      <c r="G10" s="5"/>
    </row>
    <row r="11" spans="1:7" ht="13.8">
      <c r="A11" s="31"/>
      <c r="B11" s="13"/>
      <c r="C11" s="32" t="s">
        <v>21</v>
      </c>
      <c r="D11" s="32" t="s">
        <v>22</v>
      </c>
      <c r="E11" s="32" t="s">
        <v>23</v>
      </c>
      <c r="F11" s="33"/>
      <c r="G11" s="33"/>
    </row>
    <row r="12" spans="1:7" s="6" customFormat="1" ht="13.8">
      <c r="A12" s="34"/>
      <c r="B12" s="5"/>
      <c r="C12" s="35"/>
      <c r="D12" s="35" t="s">
        <v>24</v>
      </c>
      <c r="E12" s="35" t="s">
        <v>25</v>
      </c>
      <c r="F12" s="5"/>
      <c r="G12" s="5"/>
    </row>
    <row r="13" spans="1:7" ht="7.5" customHeight="1">
      <c r="A13" s="33"/>
      <c r="B13" s="33"/>
      <c r="C13" s="33"/>
      <c r="D13" s="33"/>
      <c r="E13" s="36"/>
      <c r="F13" s="33"/>
      <c r="G13" s="33"/>
    </row>
    <row r="14" spans="1:7" ht="112.5" customHeight="1">
      <c r="A14" s="33"/>
      <c r="B14" s="33"/>
      <c r="C14" s="33"/>
      <c r="D14" s="33"/>
      <c r="E14" s="36"/>
      <c r="F14" s="33"/>
      <c r="G14" s="33"/>
    </row>
    <row r="15" spans="1:7" ht="18.75" customHeight="1">
      <c r="A15" s="37"/>
      <c r="B15" s="37"/>
      <c r="C15" s="37"/>
      <c r="D15" s="37"/>
      <c r="E15" s="36"/>
      <c r="F15" s="33"/>
      <c r="G15" s="33"/>
    </row>
    <row r="16" spans="1:7" ht="17.25" customHeight="1">
      <c r="A16" s="37"/>
      <c r="B16" s="37"/>
      <c r="C16" s="37"/>
      <c r="D16" s="37"/>
      <c r="E16" s="38"/>
      <c r="F16" s="33"/>
      <c r="G16" s="33"/>
    </row>
    <row r="17" spans="1:7" ht="12.75" customHeight="1">
      <c r="A17" s="39"/>
      <c r="B17" s="40"/>
      <c r="C17" s="41"/>
      <c r="D17" s="42"/>
      <c r="E17" s="36"/>
      <c r="F17" s="33"/>
      <c r="G17" s="33"/>
    </row>
    <row r="18" spans="1:7" ht="13.8">
      <c r="A18" s="33"/>
      <c r="B18" s="33"/>
      <c r="C18" s="33"/>
      <c r="D18" s="33"/>
      <c r="E18" s="36"/>
      <c r="F18" s="33"/>
      <c r="G18" s="33"/>
    </row>
  </sheetData>
  <mergeCells count="2">
    <mergeCell ref="A2:E2"/>
    <mergeCell ref="A4:E4"/>
  </mergeCells>
  <pageMargins left="0.35000000000000003" right="0.35000000000000003" top="0.6854330708661418" bottom="0.6854330708661418" header="0.39015748031496061" footer="0.39015748031496061"/>
  <pageSetup paperSize="0" fitToWidth="0" fitToHeight="0" pageOrder="overThenDown" orientation="portrait" horizontalDpi="0" verticalDpi="0" copies="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workbookViewId="0"/>
  </sheetViews>
  <sheetFormatPr defaultRowHeight="14.7"/>
  <cols>
    <col min="1" max="1" width="5" customWidth="1"/>
    <col min="2" max="2" width="4.09765625" customWidth="1"/>
    <col min="3" max="3" width="7.69921875" customWidth="1"/>
    <col min="4" max="4" width="6.59765625" customWidth="1"/>
    <col min="5" max="5" width="8.59765625" customWidth="1"/>
    <col min="6" max="6" width="6.59765625" customWidth="1"/>
    <col min="7" max="7" width="8.59765625" customWidth="1"/>
    <col min="8" max="8" width="6.59765625" customWidth="1"/>
    <col min="9" max="9" width="8.59765625" customWidth="1"/>
    <col min="10" max="10" width="7.796875" customWidth="1"/>
    <col min="11" max="13" width="7.8984375" customWidth="1"/>
    <col min="14" max="14" width="8.3984375" customWidth="1"/>
    <col min="15" max="15" width="5.09765625" customWidth="1"/>
    <col min="16" max="16" width="4.19921875" customWidth="1"/>
    <col min="17" max="17" width="10.796875" customWidth="1"/>
    <col min="18" max="24" width="8.3984375" customWidth="1"/>
    <col min="25" max="25" width="9.5" style="296" hidden="1" customWidth="1"/>
    <col min="26" max="37" width="8.3984375" style="296" hidden="1" customWidth="1"/>
    <col min="38" max="64" width="8.3984375" customWidth="1"/>
  </cols>
  <sheetData>
    <row r="1" spans="1:37" ht="24.6">
      <c r="A1" s="276" t="str">
        <f>Altalanos!$A$6</f>
        <v>Kinder Kupa 3.</v>
      </c>
      <c r="B1" s="276"/>
      <c r="C1" s="276"/>
      <c r="D1" s="276"/>
      <c r="E1" s="276"/>
      <c r="F1" s="276"/>
      <c r="G1" s="164"/>
      <c r="H1" s="165" t="s">
        <v>40</v>
      </c>
      <c r="I1" s="166"/>
      <c r="J1" s="167"/>
      <c r="L1" s="168"/>
      <c r="M1" s="169"/>
      <c r="N1" s="170"/>
      <c r="O1" s="170"/>
      <c r="P1" s="170"/>
      <c r="Q1" s="171"/>
      <c r="R1" s="170"/>
      <c r="S1" s="172"/>
      <c r="Y1"/>
      <c r="Z1"/>
      <c r="AA1"/>
      <c r="AB1" s="173" t="e">
        <f>IF(Y5=1,CONCATENATE(VLOOKUP(Y3,AA16:AH27,2)),CONCATENATE(VLOOKUP(Y3,AA2:AK13,2)))</f>
        <v>#N/A</v>
      </c>
      <c r="AC1" s="173" t="e">
        <f>IF(Y5=1,CONCATENATE(VLOOKUP(Y3,AA16:AK27,3)),CONCATENATE(VLOOKUP(Y3,AA2:AK13,3)))</f>
        <v>#N/A</v>
      </c>
      <c r="AD1" s="173" t="e">
        <f>IF(Y5=1,CONCATENATE(VLOOKUP(Y3,AA16:AK27,4)),CONCATENATE(VLOOKUP(Y3,AA2:AK13,4)))</f>
        <v>#N/A</v>
      </c>
      <c r="AE1" s="173" t="e">
        <f>IF(Y5=1,CONCATENATE(VLOOKUP(Y3,AA16:AK27,5)),CONCATENATE(VLOOKUP(Y3,AA2:AK13,5)))</f>
        <v>#N/A</v>
      </c>
      <c r="AF1" s="173" t="e">
        <f>IF(Y5=1,CONCATENATE(VLOOKUP(Y3,AA16:AK27,6)),CONCATENATE(VLOOKUP(Y3,AA2:AK13,6)))</f>
        <v>#N/A</v>
      </c>
      <c r="AG1" s="173" t="e">
        <f>IF(Y5=1,CONCATENATE(VLOOKUP(Y3,AA16:AK27,7)),CONCATENATE(VLOOKUP(Y3,AA2:AK13,7)))</f>
        <v>#N/A</v>
      </c>
      <c r="AH1" s="173" t="e">
        <f>IF(Y5=1,CONCATENATE(VLOOKUP(Y3,AA16:AK27,8)),CONCATENATE(VLOOKUP(Y3,AA2:AK13,8)))</f>
        <v>#N/A</v>
      </c>
      <c r="AI1" s="173" t="e">
        <f>IF(Y5=1,CONCATENATE(VLOOKUP(Y3,AA16:AK27,9)),CONCATENATE(VLOOKUP(Y3,AA2:AK13,9)))</f>
        <v>#N/A</v>
      </c>
      <c r="AJ1" s="173" t="e">
        <f>IF(Y5=1,CONCATENATE(VLOOKUP(Y3,AA16:AK27,10)),CONCATENATE(VLOOKUP(Y3,AA2:AK13,10)))</f>
        <v>#N/A</v>
      </c>
      <c r="AK1" s="173" t="e">
        <f>IF(Y5=1,CONCATENATE(VLOOKUP(Y3,AA16:AK27,11)),CONCATENATE(VLOOKUP(Y3,AA2:AK13,11)))</f>
        <v>#N/A</v>
      </c>
    </row>
    <row r="2" spans="1:37" ht="13.8">
      <c r="A2" s="174" t="s">
        <v>41</v>
      </c>
      <c r="B2" s="175"/>
      <c r="C2" s="175"/>
      <c r="D2" s="175"/>
      <c r="E2" s="290" t="str">
        <f>Altalanos!$B$8</f>
        <v>F10</v>
      </c>
      <c r="F2" s="175"/>
      <c r="G2" s="176"/>
      <c r="H2" s="177"/>
      <c r="I2" s="177"/>
      <c r="J2" s="178"/>
      <c r="K2" s="168"/>
      <c r="L2" s="168"/>
      <c r="M2" s="179"/>
      <c r="N2" s="180"/>
      <c r="O2" s="181"/>
      <c r="P2" s="180"/>
      <c r="Q2" s="181"/>
      <c r="R2" s="180"/>
      <c r="S2" s="172"/>
      <c r="Y2" s="182"/>
      <c r="Z2" s="183"/>
      <c r="AA2" s="183" t="s">
        <v>82</v>
      </c>
      <c r="AB2" s="184">
        <v>150</v>
      </c>
      <c r="AC2" s="184">
        <v>120</v>
      </c>
      <c r="AD2" s="184">
        <v>100</v>
      </c>
      <c r="AE2" s="184">
        <v>80</v>
      </c>
      <c r="AF2" s="184">
        <v>70</v>
      </c>
      <c r="AG2" s="184">
        <v>60</v>
      </c>
      <c r="AH2" s="184">
        <v>55</v>
      </c>
      <c r="AI2" s="184">
        <v>50</v>
      </c>
      <c r="AJ2" s="184">
        <v>45</v>
      </c>
      <c r="AK2" s="184">
        <v>40</v>
      </c>
    </row>
    <row r="3" spans="1:37" ht="13.8">
      <c r="A3" s="56" t="s">
        <v>27</v>
      </c>
      <c r="B3" s="56"/>
      <c r="C3" s="56"/>
      <c r="D3" s="56"/>
      <c r="E3" s="56" t="s">
        <v>15</v>
      </c>
      <c r="F3" s="56"/>
      <c r="G3" s="56"/>
      <c r="H3" s="56" t="s">
        <v>45</v>
      </c>
      <c r="I3" s="56"/>
      <c r="J3" s="185"/>
      <c r="K3" s="56"/>
      <c r="L3" s="57" t="s">
        <v>46</v>
      </c>
      <c r="M3" s="56"/>
      <c r="N3" s="186"/>
      <c r="O3" s="187"/>
      <c r="P3" s="186"/>
      <c r="Q3" s="188" t="s">
        <v>83</v>
      </c>
      <c r="R3" s="189" t="s">
        <v>84</v>
      </c>
      <c r="S3" s="172"/>
      <c r="Y3" s="183">
        <f>IF(H4="OB","A",IF(H4="IX","W",H4))</f>
        <v>0</v>
      </c>
      <c r="Z3" s="183"/>
      <c r="AA3" s="183" t="s">
        <v>86</v>
      </c>
      <c r="AB3" s="184">
        <v>120</v>
      </c>
      <c r="AC3" s="184">
        <v>90</v>
      </c>
      <c r="AD3" s="184">
        <v>65</v>
      </c>
      <c r="AE3" s="184">
        <v>55</v>
      </c>
      <c r="AF3" s="184">
        <v>50</v>
      </c>
      <c r="AG3" s="184">
        <v>45</v>
      </c>
      <c r="AH3" s="184">
        <v>40</v>
      </c>
      <c r="AI3" s="184">
        <v>35</v>
      </c>
      <c r="AJ3" s="184">
        <v>25</v>
      </c>
      <c r="AK3" s="184">
        <v>20</v>
      </c>
    </row>
    <row r="4" spans="1:37" ht="13.8">
      <c r="A4" s="277" t="str">
        <f>Altalanos!$A$10</f>
        <v>2022.04.02-04</v>
      </c>
      <c r="B4" s="277"/>
      <c r="C4" s="277"/>
      <c r="D4" s="190"/>
      <c r="E4" s="191" t="str">
        <f>Altalanos!$C$10</f>
        <v>Mogyoród</v>
      </c>
      <c r="F4" s="191"/>
      <c r="G4" s="191"/>
      <c r="H4" s="192"/>
      <c r="I4" s="191"/>
      <c r="J4" s="193"/>
      <c r="K4" s="192"/>
      <c r="L4" s="195" t="str">
        <f>Altalanos!$E$10</f>
        <v>Krupanics Veronika</v>
      </c>
      <c r="M4" s="192"/>
      <c r="N4" s="196"/>
      <c r="O4" s="197"/>
      <c r="P4" s="196"/>
      <c r="Q4" s="198" t="s">
        <v>87</v>
      </c>
      <c r="R4" s="199" t="s">
        <v>88</v>
      </c>
      <c r="S4" s="172"/>
      <c r="Y4" s="183"/>
      <c r="Z4" s="183"/>
      <c r="AA4" s="183" t="s">
        <v>90</v>
      </c>
      <c r="AB4" s="184">
        <v>90</v>
      </c>
      <c r="AC4" s="184">
        <v>60</v>
      </c>
      <c r="AD4" s="184">
        <v>45</v>
      </c>
      <c r="AE4" s="184">
        <v>34</v>
      </c>
      <c r="AF4" s="184">
        <v>27</v>
      </c>
      <c r="AG4" s="184">
        <v>22</v>
      </c>
      <c r="AH4" s="184">
        <v>18</v>
      </c>
      <c r="AI4" s="184">
        <v>15</v>
      </c>
      <c r="AJ4" s="184">
        <v>12</v>
      </c>
      <c r="AK4" s="184">
        <v>9</v>
      </c>
    </row>
    <row r="5" spans="1:37" ht="13.8">
      <c r="A5" s="33"/>
      <c r="B5" s="33" t="s">
        <v>91</v>
      </c>
      <c r="C5" s="200" t="s">
        <v>92</v>
      </c>
      <c r="D5" s="33" t="s">
        <v>93</v>
      </c>
      <c r="E5" s="33" t="s">
        <v>94</v>
      </c>
      <c r="F5" s="33"/>
      <c r="G5" s="33" t="s">
        <v>31</v>
      </c>
      <c r="H5" s="33"/>
      <c r="I5" s="33" t="s">
        <v>48</v>
      </c>
      <c r="J5" s="33"/>
      <c r="K5" s="201" t="s">
        <v>95</v>
      </c>
      <c r="L5" s="201" t="s">
        <v>96</v>
      </c>
      <c r="M5" s="201" t="s">
        <v>97</v>
      </c>
      <c r="N5" s="172"/>
      <c r="O5" s="172"/>
      <c r="P5" s="172"/>
      <c r="Q5" s="202" t="s">
        <v>98</v>
      </c>
      <c r="R5" s="203" t="s">
        <v>99</v>
      </c>
      <c r="S5" s="172"/>
      <c r="Y5" s="183">
        <f>IF(OR(Altalanos!$A$8="F1",Altalanos!$A$8="F2",Altalanos!$A$8="N1",Altalanos!$A$8="N2"),1,2)</f>
        <v>2</v>
      </c>
      <c r="Z5" s="183"/>
      <c r="AA5" s="183" t="s">
        <v>101</v>
      </c>
      <c r="AB5" s="184">
        <v>60</v>
      </c>
      <c r="AC5" s="184">
        <v>40</v>
      </c>
      <c r="AD5" s="184">
        <v>30</v>
      </c>
      <c r="AE5" s="184">
        <v>20</v>
      </c>
      <c r="AF5" s="184">
        <v>18</v>
      </c>
      <c r="AG5" s="184">
        <v>15</v>
      </c>
      <c r="AH5" s="184">
        <v>12</v>
      </c>
      <c r="AI5" s="184">
        <v>10</v>
      </c>
      <c r="AJ5" s="184">
        <v>8</v>
      </c>
      <c r="AK5" s="184">
        <v>6</v>
      </c>
    </row>
    <row r="6" spans="1:37" ht="13.8">
      <c r="A6" s="204"/>
      <c r="B6" s="204"/>
      <c r="C6" s="205"/>
      <c r="D6" s="204"/>
      <c r="E6" s="204"/>
      <c r="F6" s="204"/>
      <c r="G6" s="204"/>
      <c r="H6" s="204"/>
      <c r="I6" s="204"/>
      <c r="J6" s="204"/>
      <c r="K6" s="204"/>
      <c r="L6" s="204"/>
      <c r="M6" s="204"/>
      <c r="N6" s="172"/>
      <c r="O6" s="172"/>
      <c r="P6" s="172"/>
      <c r="Q6" s="172"/>
      <c r="R6" s="172"/>
      <c r="S6" s="172"/>
      <c r="Y6" s="183"/>
      <c r="Z6" s="183"/>
      <c r="AA6" s="183" t="s">
        <v>102</v>
      </c>
      <c r="AB6" s="184">
        <v>40</v>
      </c>
      <c r="AC6" s="184">
        <v>25</v>
      </c>
      <c r="AD6" s="184">
        <v>18</v>
      </c>
      <c r="AE6" s="184">
        <v>13</v>
      </c>
      <c r="AF6" s="184">
        <v>10</v>
      </c>
      <c r="AG6" s="184">
        <v>8</v>
      </c>
      <c r="AH6" s="184">
        <v>6</v>
      </c>
      <c r="AI6" s="184">
        <v>5</v>
      </c>
      <c r="AJ6" s="184">
        <v>4</v>
      </c>
      <c r="AK6" s="184">
        <v>3</v>
      </c>
    </row>
    <row r="7" spans="1:37" ht="13.8">
      <c r="A7" s="206" t="s">
        <v>82</v>
      </c>
      <c r="B7" s="207">
        <v>9</v>
      </c>
      <c r="C7" s="292">
        <f>IF($B7="","",VLOOKUP($B7,'F10 előkészítő'!$A$7:$O$22,5))</f>
        <v>0</v>
      </c>
      <c r="D7" s="292">
        <f>IF($B7="","",VLOOKUP($B7,'F10 előkészítő'!$A$7:$O$22,15))</f>
        <v>0</v>
      </c>
      <c r="E7" s="293" t="str">
        <f>UPPER(IF($B7="","",VLOOKUP($B7,'F10 előkészítő'!$A$7:$O$22,2)))</f>
        <v>KEREKES</v>
      </c>
      <c r="F7" s="294"/>
      <c r="G7" s="293" t="str">
        <f>IF($B7="","",VLOOKUP($B7,'F10 előkészítő'!$A$7:$O$22,3))</f>
        <v>Milán</v>
      </c>
      <c r="H7" s="294"/>
      <c r="I7" s="293" t="str">
        <f>IF($B7="","",VLOOKUP($B7,'F10 előkészítő'!$A$7:$O$22,4))</f>
        <v>T.Műhely</v>
      </c>
      <c r="J7" s="204"/>
      <c r="K7" s="210">
        <v>1</v>
      </c>
      <c r="L7" s="211" t="e">
        <f>IF(K7="","",CONCATENATE(VLOOKUP($Y$3,$AB$1:$AK$1,K7)," pont"))</f>
        <v>#N/A</v>
      </c>
      <c r="M7" s="212"/>
      <c r="N7" s="172"/>
      <c r="O7" s="172"/>
      <c r="P7" s="172"/>
      <c r="Q7" s="172"/>
      <c r="R7" s="172"/>
      <c r="S7" s="172"/>
      <c r="Y7" s="183"/>
      <c r="Z7" s="183"/>
      <c r="AA7" s="183" t="s">
        <v>103</v>
      </c>
      <c r="AB7" s="184">
        <v>25</v>
      </c>
      <c r="AC7" s="184">
        <v>15</v>
      </c>
      <c r="AD7" s="184">
        <v>13</v>
      </c>
      <c r="AE7" s="184">
        <v>8</v>
      </c>
      <c r="AF7" s="184">
        <v>6</v>
      </c>
      <c r="AG7" s="184">
        <v>4</v>
      </c>
      <c r="AH7" s="184">
        <v>3</v>
      </c>
      <c r="AI7" s="184">
        <v>2</v>
      </c>
      <c r="AJ7" s="184">
        <v>1</v>
      </c>
      <c r="AK7" s="184">
        <v>0</v>
      </c>
    </row>
    <row r="8" spans="1:37" ht="13.8">
      <c r="A8" s="206"/>
      <c r="B8" s="213"/>
      <c r="C8" s="295"/>
      <c r="D8" s="295"/>
      <c r="E8" s="295"/>
      <c r="F8" s="295"/>
      <c r="G8" s="295"/>
      <c r="H8" s="295"/>
      <c r="I8" s="295"/>
      <c r="J8" s="204"/>
      <c r="K8" s="206"/>
      <c r="L8" s="206"/>
      <c r="M8" s="215"/>
      <c r="N8" s="172"/>
      <c r="O8" s="172"/>
      <c r="P8" s="172"/>
      <c r="Q8" s="172"/>
      <c r="R8" s="172"/>
      <c r="S8" s="172"/>
      <c r="Y8" s="183"/>
      <c r="Z8" s="183"/>
      <c r="AA8" s="183" t="s">
        <v>104</v>
      </c>
      <c r="AB8" s="184">
        <v>15</v>
      </c>
      <c r="AC8" s="184">
        <v>10</v>
      </c>
      <c r="AD8" s="184">
        <v>7</v>
      </c>
      <c r="AE8" s="184">
        <v>5</v>
      </c>
      <c r="AF8" s="184">
        <v>4</v>
      </c>
      <c r="AG8" s="184">
        <v>3</v>
      </c>
      <c r="AH8" s="184">
        <v>2</v>
      </c>
      <c r="AI8" s="184">
        <v>1</v>
      </c>
      <c r="AJ8" s="184">
        <v>0</v>
      </c>
      <c r="AK8" s="184">
        <v>0</v>
      </c>
    </row>
    <row r="9" spans="1:37" ht="13.8">
      <c r="A9" s="206" t="s">
        <v>105</v>
      </c>
      <c r="B9" s="207">
        <v>10</v>
      </c>
      <c r="C9" s="292">
        <f>IF($B9="","",VLOOKUP($B9,'F10 előkészítő'!$A$7:$O$22,5))</f>
        <v>0</v>
      </c>
      <c r="D9" s="292">
        <f>IF($B9="","",VLOOKUP($B9,'F10 előkészítő'!$A$7:$O$22,15))</f>
        <v>0</v>
      </c>
      <c r="E9" s="293" t="str">
        <f>UPPER(IF($B9="","",VLOOKUP($B9,'F10 előkészítő'!$A$7:$O$22,2)))</f>
        <v>SZŰCS</v>
      </c>
      <c r="F9" s="294"/>
      <c r="G9" s="293" t="str">
        <f>IF($B9="","",VLOOKUP($B9,'F10 előkészítő'!$A$7:$O$22,3))</f>
        <v>Vilmos</v>
      </c>
      <c r="H9" s="294"/>
      <c r="I9" s="293" t="str">
        <f>IF($B9="","",VLOOKUP($B9,'F10 előkészítő'!$A$7:$O$22,4))</f>
        <v>PVTC</v>
      </c>
      <c r="J9" s="204"/>
      <c r="K9" s="210">
        <v>2</v>
      </c>
      <c r="L9" s="211" t="e">
        <f>IF(K9="","",CONCATENATE(VLOOKUP($Y$3,$AB$1:$AK$1,K9)," pont"))</f>
        <v>#N/A</v>
      </c>
      <c r="M9" s="212"/>
      <c r="N9" s="172"/>
      <c r="O9" s="172"/>
      <c r="P9" s="172"/>
      <c r="Q9" s="172"/>
      <c r="R9" s="172"/>
      <c r="S9" s="172"/>
      <c r="Y9" s="183"/>
      <c r="Z9" s="183"/>
      <c r="AA9" s="183" t="s">
        <v>106</v>
      </c>
      <c r="AB9" s="184">
        <v>10</v>
      </c>
      <c r="AC9" s="184">
        <v>6</v>
      </c>
      <c r="AD9" s="184">
        <v>4</v>
      </c>
      <c r="AE9" s="184">
        <v>2</v>
      </c>
      <c r="AF9" s="184">
        <v>1</v>
      </c>
      <c r="AG9" s="184">
        <v>0</v>
      </c>
      <c r="AH9" s="184">
        <v>0</v>
      </c>
      <c r="AI9" s="184">
        <v>0</v>
      </c>
      <c r="AJ9" s="184">
        <v>0</v>
      </c>
      <c r="AK9" s="184">
        <v>0</v>
      </c>
    </row>
    <row r="10" spans="1:37" ht="13.8">
      <c r="A10" s="206"/>
      <c r="B10" s="213"/>
      <c r="C10" s="295"/>
      <c r="D10" s="295"/>
      <c r="E10" s="295"/>
      <c r="F10" s="295"/>
      <c r="G10" s="295"/>
      <c r="H10" s="295"/>
      <c r="I10" s="295"/>
      <c r="J10" s="204"/>
      <c r="K10" s="206"/>
      <c r="L10" s="206"/>
      <c r="M10" s="215"/>
      <c r="N10" s="172"/>
      <c r="O10" s="172"/>
      <c r="P10" s="172"/>
      <c r="Q10" s="172"/>
      <c r="R10" s="172"/>
      <c r="S10" s="172"/>
      <c r="Y10" s="183"/>
      <c r="Z10" s="183"/>
      <c r="AA10" s="183" t="s">
        <v>107</v>
      </c>
      <c r="AB10" s="184">
        <v>6</v>
      </c>
      <c r="AC10" s="184">
        <v>3</v>
      </c>
      <c r="AD10" s="184">
        <v>2</v>
      </c>
      <c r="AE10" s="184">
        <v>1</v>
      </c>
      <c r="AF10" s="184">
        <v>0</v>
      </c>
      <c r="AG10" s="184">
        <v>0</v>
      </c>
      <c r="AH10" s="184">
        <v>0</v>
      </c>
      <c r="AI10" s="184">
        <v>0</v>
      </c>
      <c r="AJ10" s="184">
        <v>0</v>
      </c>
      <c r="AK10" s="184">
        <v>0</v>
      </c>
    </row>
    <row r="11" spans="1:37" ht="13.8">
      <c r="A11" s="206" t="s">
        <v>108</v>
      </c>
      <c r="B11" s="207">
        <v>11</v>
      </c>
      <c r="C11" s="292">
        <f>IF($B11="","",VLOOKUP($B11,'F10 előkészítő'!$A$7:$O$22,5))</f>
        <v>0</v>
      </c>
      <c r="D11" s="292">
        <f>IF($B11="","",VLOOKUP($B11,'F10 előkészítő'!$A$7:$O$22,15))</f>
        <v>0</v>
      </c>
      <c r="E11" s="293" t="str">
        <f>UPPER(IF($B11="","",VLOOKUP($B11,'F10 előkészítő'!$A$7:$O$22,2)))</f>
        <v>KARG</v>
      </c>
      <c r="F11" s="294"/>
      <c r="G11" s="293" t="str">
        <f>IF($B11="","",VLOOKUP($B11,'F10 előkészítő'!$A$7:$O$22,3))</f>
        <v>Sámuel</v>
      </c>
      <c r="H11" s="294"/>
      <c r="I11" s="293" t="str">
        <f>IF($B11="","",VLOOKUP($B11,'F10 előkészítő'!$A$7:$O$22,4))</f>
        <v>Pasa</v>
      </c>
      <c r="J11" s="204"/>
      <c r="K11" s="210">
        <v>3</v>
      </c>
      <c r="L11" s="211" t="e">
        <f>IF(K11="","",CONCATENATE(VLOOKUP($Y$3,$AB$1:$AK$1,K11)," pont"))</f>
        <v>#N/A</v>
      </c>
      <c r="M11" s="212"/>
      <c r="N11" s="172"/>
      <c r="O11" s="172"/>
      <c r="P11" s="172"/>
      <c r="Q11" s="172"/>
      <c r="R11" s="172"/>
      <c r="S11" s="172"/>
      <c r="Y11" s="183"/>
      <c r="Z11" s="183"/>
      <c r="AA11" s="183" t="s">
        <v>109</v>
      </c>
      <c r="AB11" s="184">
        <v>3</v>
      </c>
      <c r="AC11" s="184">
        <v>2</v>
      </c>
      <c r="AD11" s="184">
        <v>1</v>
      </c>
      <c r="AE11" s="184">
        <v>0</v>
      </c>
      <c r="AF11" s="184">
        <v>0</v>
      </c>
      <c r="AG11" s="184">
        <v>0</v>
      </c>
      <c r="AH11" s="184">
        <v>0</v>
      </c>
      <c r="AI11" s="184">
        <v>0</v>
      </c>
      <c r="AJ11" s="184">
        <v>0</v>
      </c>
      <c r="AK11" s="184">
        <v>0</v>
      </c>
    </row>
    <row r="12" spans="1:37" ht="13.8">
      <c r="A12" s="204"/>
      <c r="B12" s="204"/>
      <c r="C12" s="204"/>
      <c r="D12" s="204"/>
      <c r="E12" s="204"/>
      <c r="F12" s="204"/>
      <c r="G12" s="204"/>
      <c r="H12" s="204"/>
      <c r="I12" s="204"/>
      <c r="J12" s="204"/>
      <c r="K12" s="204"/>
      <c r="L12" s="204"/>
      <c r="M12" s="204"/>
      <c r="Y12" s="183"/>
      <c r="Z12" s="183"/>
      <c r="AA12" s="183" t="s">
        <v>110</v>
      </c>
      <c r="AB12" s="217">
        <v>0</v>
      </c>
      <c r="AC12" s="217">
        <v>0</v>
      </c>
      <c r="AD12" s="217">
        <v>0</v>
      </c>
      <c r="AE12" s="217">
        <v>0</v>
      </c>
      <c r="AF12" s="217">
        <v>0</v>
      </c>
      <c r="AG12" s="217">
        <v>0</v>
      </c>
      <c r="AH12" s="217">
        <v>0</v>
      </c>
      <c r="AI12" s="217">
        <v>0</v>
      </c>
      <c r="AJ12" s="217">
        <v>0</v>
      </c>
      <c r="AK12" s="217">
        <v>0</v>
      </c>
    </row>
    <row r="13" spans="1:37" ht="13.8">
      <c r="A13" s="204"/>
      <c r="B13" s="204"/>
      <c r="C13" s="204"/>
      <c r="D13" s="204"/>
      <c r="E13" s="204"/>
      <c r="F13" s="204"/>
      <c r="G13" s="204"/>
      <c r="H13" s="204"/>
      <c r="I13" s="204"/>
      <c r="J13" s="204"/>
      <c r="K13" s="204"/>
      <c r="L13" s="204"/>
      <c r="M13" s="204"/>
      <c r="Y13" s="183"/>
      <c r="Z13" s="183"/>
      <c r="AA13" s="183" t="s">
        <v>112</v>
      </c>
      <c r="AB13" s="217">
        <v>0</v>
      </c>
      <c r="AC13" s="217">
        <v>0</v>
      </c>
      <c r="AD13" s="217">
        <v>0</v>
      </c>
      <c r="AE13" s="217">
        <v>0</v>
      </c>
      <c r="AF13" s="217">
        <v>0</v>
      </c>
      <c r="AG13" s="217">
        <v>0</v>
      </c>
      <c r="AH13" s="217">
        <v>0</v>
      </c>
      <c r="AI13" s="217">
        <v>0</v>
      </c>
      <c r="AJ13" s="217">
        <v>0</v>
      </c>
      <c r="AK13" s="217">
        <v>0</v>
      </c>
    </row>
    <row r="14" spans="1:37" ht="13.8">
      <c r="A14" s="204"/>
      <c r="B14" s="204"/>
      <c r="C14" s="204"/>
      <c r="D14" s="204"/>
      <c r="E14" s="204"/>
      <c r="F14" s="204"/>
      <c r="G14" s="204"/>
      <c r="H14" s="204"/>
      <c r="I14" s="204"/>
      <c r="J14" s="204"/>
      <c r="K14" s="204"/>
      <c r="L14" s="204"/>
      <c r="M14" s="204"/>
      <c r="Y14" s="183"/>
      <c r="Z14" s="183"/>
      <c r="AA14" s="183"/>
      <c r="AB14" s="183"/>
      <c r="AC14" s="183"/>
      <c r="AD14" s="183"/>
      <c r="AE14" s="183"/>
      <c r="AF14" s="183"/>
      <c r="AG14" s="183"/>
      <c r="AH14" s="183"/>
      <c r="AI14" s="183"/>
      <c r="AJ14" s="183"/>
      <c r="AK14" s="183"/>
    </row>
    <row r="15" spans="1:37" ht="13.8">
      <c r="A15" s="204"/>
      <c r="B15" s="204"/>
      <c r="C15" s="204"/>
      <c r="D15" s="204"/>
      <c r="E15" s="204"/>
      <c r="F15" s="204"/>
      <c r="G15" s="204"/>
      <c r="H15" s="204"/>
      <c r="I15" s="204"/>
      <c r="J15" s="204"/>
      <c r="K15" s="204"/>
      <c r="L15" s="204"/>
      <c r="M15" s="204"/>
      <c r="Y15" s="183"/>
      <c r="Z15" s="183"/>
      <c r="AA15" s="183"/>
      <c r="AB15" s="183"/>
      <c r="AC15" s="183"/>
      <c r="AD15" s="183"/>
      <c r="AE15" s="183"/>
      <c r="AF15" s="183"/>
      <c r="AG15" s="183"/>
      <c r="AH15" s="183"/>
      <c r="AI15" s="183"/>
      <c r="AJ15" s="183"/>
      <c r="AK15" s="183"/>
    </row>
    <row r="16" spans="1:37" ht="13.8">
      <c r="A16" s="204"/>
      <c r="B16" s="204"/>
      <c r="C16" s="204"/>
      <c r="D16" s="204"/>
      <c r="E16" s="204"/>
      <c r="F16" s="204"/>
      <c r="G16" s="204"/>
      <c r="H16" s="204"/>
      <c r="I16" s="204"/>
      <c r="J16" s="204"/>
      <c r="K16" s="204"/>
      <c r="L16" s="204"/>
      <c r="M16" s="204"/>
      <c r="Y16" s="183"/>
      <c r="Z16" s="183"/>
      <c r="AA16" s="183" t="s">
        <v>82</v>
      </c>
      <c r="AB16" s="183">
        <v>300</v>
      </c>
      <c r="AC16" s="183">
        <v>250</v>
      </c>
      <c r="AD16" s="183">
        <v>220</v>
      </c>
      <c r="AE16" s="183">
        <v>180</v>
      </c>
      <c r="AF16" s="183">
        <v>160</v>
      </c>
      <c r="AG16" s="183">
        <v>150</v>
      </c>
      <c r="AH16" s="183">
        <v>140</v>
      </c>
      <c r="AI16" s="183">
        <v>130</v>
      </c>
      <c r="AJ16" s="183">
        <v>120</v>
      </c>
      <c r="AK16" s="183">
        <v>110</v>
      </c>
    </row>
    <row r="17" spans="1:37" ht="13.8">
      <c r="A17" s="204"/>
      <c r="B17" s="204"/>
      <c r="C17" s="204"/>
      <c r="D17" s="204"/>
      <c r="E17" s="204"/>
      <c r="F17" s="204"/>
      <c r="G17" s="204"/>
      <c r="H17" s="204"/>
      <c r="I17" s="204"/>
      <c r="J17" s="204"/>
      <c r="K17" s="204"/>
      <c r="L17" s="204"/>
      <c r="M17" s="204"/>
      <c r="Y17" s="183"/>
      <c r="Z17" s="183"/>
      <c r="AA17" s="183" t="s">
        <v>86</v>
      </c>
      <c r="AB17" s="183">
        <v>250</v>
      </c>
      <c r="AC17" s="183">
        <v>200</v>
      </c>
      <c r="AD17" s="183">
        <v>160</v>
      </c>
      <c r="AE17" s="183">
        <v>140</v>
      </c>
      <c r="AF17" s="183">
        <v>120</v>
      </c>
      <c r="AG17" s="183">
        <v>110</v>
      </c>
      <c r="AH17" s="183">
        <v>100</v>
      </c>
      <c r="AI17" s="183">
        <v>90</v>
      </c>
      <c r="AJ17" s="183">
        <v>80</v>
      </c>
      <c r="AK17" s="183">
        <v>70</v>
      </c>
    </row>
    <row r="18" spans="1:37" ht="18.75" customHeight="1">
      <c r="A18" s="204"/>
      <c r="B18" s="279"/>
      <c r="C18" s="279"/>
      <c r="D18" s="280" t="str">
        <f>E7</f>
        <v>KEREKES</v>
      </c>
      <c r="E18" s="280"/>
      <c r="F18" s="280" t="str">
        <f>E9</f>
        <v>SZŰCS</v>
      </c>
      <c r="G18" s="280"/>
      <c r="H18" s="280" t="str">
        <f>E11</f>
        <v>KARG</v>
      </c>
      <c r="I18" s="280"/>
      <c r="J18" s="204"/>
      <c r="K18" s="204"/>
      <c r="L18" s="204"/>
      <c r="M18" s="204"/>
      <c r="Y18" s="183"/>
      <c r="Z18" s="183"/>
      <c r="AA18" s="183" t="s">
        <v>90</v>
      </c>
      <c r="AB18" s="183">
        <v>200</v>
      </c>
      <c r="AC18" s="183">
        <v>150</v>
      </c>
      <c r="AD18" s="183">
        <v>130</v>
      </c>
      <c r="AE18" s="183">
        <v>110</v>
      </c>
      <c r="AF18" s="183">
        <v>95</v>
      </c>
      <c r="AG18" s="183">
        <v>80</v>
      </c>
      <c r="AH18" s="183">
        <v>70</v>
      </c>
      <c r="AI18" s="183">
        <v>60</v>
      </c>
      <c r="AJ18" s="183">
        <v>55</v>
      </c>
      <c r="AK18" s="183">
        <v>50</v>
      </c>
    </row>
    <row r="19" spans="1:37" ht="18.75" customHeight="1">
      <c r="A19" s="218" t="s">
        <v>82</v>
      </c>
      <c r="B19" s="281" t="str">
        <f>E7</f>
        <v>KEREKES</v>
      </c>
      <c r="C19" s="281"/>
      <c r="D19" s="282"/>
      <c r="E19" s="282"/>
      <c r="F19" s="283" t="s">
        <v>175</v>
      </c>
      <c r="G19" s="283"/>
      <c r="H19" s="283" t="s">
        <v>175</v>
      </c>
      <c r="I19" s="283"/>
      <c r="J19" s="204"/>
      <c r="K19" s="204"/>
      <c r="L19" s="204"/>
      <c r="M19" s="204"/>
      <c r="Y19" s="183"/>
      <c r="Z19" s="183"/>
      <c r="AA19" s="183" t="s">
        <v>101</v>
      </c>
      <c r="AB19" s="183">
        <v>150</v>
      </c>
      <c r="AC19" s="183">
        <v>120</v>
      </c>
      <c r="AD19" s="183">
        <v>100</v>
      </c>
      <c r="AE19" s="183">
        <v>80</v>
      </c>
      <c r="AF19" s="183">
        <v>70</v>
      </c>
      <c r="AG19" s="183">
        <v>60</v>
      </c>
      <c r="AH19" s="183">
        <v>55</v>
      </c>
      <c r="AI19" s="183">
        <v>50</v>
      </c>
      <c r="AJ19" s="183">
        <v>45</v>
      </c>
      <c r="AK19" s="183">
        <v>40</v>
      </c>
    </row>
    <row r="20" spans="1:37" ht="18.75" customHeight="1">
      <c r="A20" s="218" t="s">
        <v>105</v>
      </c>
      <c r="B20" s="281" t="str">
        <f>E9</f>
        <v>SZŰCS</v>
      </c>
      <c r="C20" s="281"/>
      <c r="D20" s="283" t="s">
        <v>177</v>
      </c>
      <c r="E20" s="283"/>
      <c r="F20" s="282"/>
      <c r="G20" s="282"/>
      <c r="H20" s="283" t="s">
        <v>118</v>
      </c>
      <c r="I20" s="283"/>
      <c r="J20" s="204"/>
      <c r="K20" s="204"/>
      <c r="L20" s="204"/>
      <c r="M20" s="204"/>
      <c r="Y20" s="183"/>
      <c r="Z20" s="183"/>
      <c r="AA20" s="183" t="s">
        <v>102</v>
      </c>
      <c r="AB20" s="183">
        <v>120</v>
      </c>
      <c r="AC20" s="183">
        <v>90</v>
      </c>
      <c r="AD20" s="183">
        <v>65</v>
      </c>
      <c r="AE20" s="183">
        <v>55</v>
      </c>
      <c r="AF20" s="183">
        <v>50</v>
      </c>
      <c r="AG20" s="183">
        <v>45</v>
      </c>
      <c r="AH20" s="183">
        <v>40</v>
      </c>
      <c r="AI20" s="183">
        <v>35</v>
      </c>
      <c r="AJ20" s="183">
        <v>25</v>
      </c>
      <c r="AK20" s="183">
        <v>20</v>
      </c>
    </row>
    <row r="21" spans="1:37" ht="18.75" customHeight="1">
      <c r="A21" s="218" t="s">
        <v>108</v>
      </c>
      <c r="B21" s="281" t="str">
        <f>E11</f>
        <v>KARG</v>
      </c>
      <c r="C21" s="281"/>
      <c r="D21" s="283" t="s">
        <v>177</v>
      </c>
      <c r="E21" s="283"/>
      <c r="F21" s="283" t="s">
        <v>115</v>
      </c>
      <c r="G21" s="283"/>
      <c r="H21" s="282"/>
      <c r="I21" s="282"/>
      <c r="J21" s="204"/>
      <c r="K21" s="204"/>
      <c r="L21" s="204"/>
      <c r="M21" s="204"/>
      <c r="Y21" s="183"/>
      <c r="Z21" s="183"/>
      <c r="AA21" s="183" t="s">
        <v>103</v>
      </c>
      <c r="AB21" s="183">
        <v>90</v>
      </c>
      <c r="AC21" s="183">
        <v>60</v>
      </c>
      <c r="AD21" s="183">
        <v>45</v>
      </c>
      <c r="AE21" s="183">
        <v>34</v>
      </c>
      <c r="AF21" s="183">
        <v>27</v>
      </c>
      <c r="AG21" s="183">
        <v>22</v>
      </c>
      <c r="AH21" s="183">
        <v>18</v>
      </c>
      <c r="AI21" s="183">
        <v>15</v>
      </c>
      <c r="AJ21" s="183">
        <v>12</v>
      </c>
      <c r="AK21" s="183">
        <v>9</v>
      </c>
    </row>
    <row r="22" spans="1:37" ht="13.8">
      <c r="A22" s="204"/>
      <c r="B22" s="204"/>
      <c r="C22" s="204"/>
      <c r="D22" s="204"/>
      <c r="E22" s="204"/>
      <c r="F22" s="204"/>
      <c r="G22" s="204"/>
      <c r="H22" s="204"/>
      <c r="I22" s="204"/>
      <c r="J22" s="204"/>
      <c r="K22" s="204"/>
      <c r="L22" s="204"/>
      <c r="M22" s="204"/>
      <c r="Y22" s="183"/>
      <c r="Z22" s="183"/>
      <c r="AA22" s="183" t="s">
        <v>104</v>
      </c>
      <c r="AB22" s="183">
        <v>60</v>
      </c>
      <c r="AC22" s="183">
        <v>40</v>
      </c>
      <c r="AD22" s="183">
        <v>30</v>
      </c>
      <c r="AE22" s="183">
        <v>20</v>
      </c>
      <c r="AF22" s="183">
        <v>18</v>
      </c>
      <c r="AG22" s="183">
        <v>15</v>
      </c>
      <c r="AH22" s="183">
        <v>12</v>
      </c>
      <c r="AI22" s="183">
        <v>10</v>
      </c>
      <c r="AJ22" s="183">
        <v>8</v>
      </c>
      <c r="AK22" s="183">
        <v>6</v>
      </c>
    </row>
    <row r="23" spans="1:37" ht="13.8">
      <c r="A23" s="204"/>
      <c r="B23" s="204"/>
      <c r="C23" s="204"/>
      <c r="D23" s="204"/>
      <c r="E23" s="204"/>
      <c r="F23" s="204"/>
      <c r="G23" s="204"/>
      <c r="H23" s="204"/>
      <c r="I23" s="204"/>
      <c r="J23" s="204"/>
      <c r="K23" s="204"/>
      <c r="L23" s="204"/>
      <c r="M23" s="204"/>
      <c r="Y23" s="183"/>
      <c r="Z23" s="183"/>
      <c r="AA23" s="183" t="s">
        <v>106</v>
      </c>
      <c r="AB23" s="183">
        <v>40</v>
      </c>
      <c r="AC23" s="183">
        <v>25</v>
      </c>
      <c r="AD23" s="183">
        <v>18</v>
      </c>
      <c r="AE23" s="183">
        <v>13</v>
      </c>
      <c r="AF23" s="183">
        <v>8</v>
      </c>
      <c r="AG23" s="183">
        <v>7</v>
      </c>
      <c r="AH23" s="183">
        <v>6</v>
      </c>
      <c r="AI23" s="183">
        <v>5</v>
      </c>
      <c r="AJ23" s="183">
        <v>4</v>
      </c>
      <c r="AK23" s="183">
        <v>3</v>
      </c>
    </row>
    <row r="24" spans="1:37" ht="13.8">
      <c r="A24" s="204"/>
      <c r="B24" s="204"/>
      <c r="C24" s="204"/>
      <c r="D24" s="204"/>
      <c r="E24" s="204"/>
      <c r="F24" s="204"/>
      <c r="G24" s="204"/>
      <c r="H24" s="204"/>
      <c r="I24" s="204"/>
      <c r="J24" s="204"/>
      <c r="K24" s="204"/>
      <c r="L24" s="204"/>
      <c r="M24" s="204"/>
      <c r="Y24" s="183"/>
      <c r="Z24" s="183"/>
      <c r="AA24" s="183" t="s">
        <v>107</v>
      </c>
      <c r="AB24" s="183">
        <v>25</v>
      </c>
      <c r="AC24" s="183">
        <v>15</v>
      </c>
      <c r="AD24" s="183">
        <v>13</v>
      </c>
      <c r="AE24" s="183">
        <v>7</v>
      </c>
      <c r="AF24" s="183">
        <v>6</v>
      </c>
      <c r="AG24" s="183">
        <v>5</v>
      </c>
      <c r="AH24" s="183">
        <v>4</v>
      </c>
      <c r="AI24" s="183">
        <v>3</v>
      </c>
      <c r="AJ24" s="183">
        <v>2</v>
      </c>
      <c r="AK24" s="183">
        <v>1</v>
      </c>
    </row>
    <row r="25" spans="1:37" ht="13.8">
      <c r="A25" s="204"/>
      <c r="B25" s="204"/>
      <c r="C25" s="204"/>
      <c r="D25" s="204"/>
      <c r="E25" s="204"/>
      <c r="F25" s="204"/>
      <c r="G25" s="204"/>
      <c r="H25" s="204"/>
      <c r="I25" s="204"/>
      <c r="J25" s="204"/>
      <c r="K25" s="204"/>
      <c r="L25" s="204"/>
      <c r="M25" s="204"/>
      <c r="Y25" s="183"/>
      <c r="Z25" s="183"/>
      <c r="AA25" s="183" t="s">
        <v>109</v>
      </c>
      <c r="AB25" s="183">
        <v>15</v>
      </c>
      <c r="AC25" s="183">
        <v>10</v>
      </c>
      <c r="AD25" s="183">
        <v>8</v>
      </c>
      <c r="AE25" s="183">
        <v>4</v>
      </c>
      <c r="AF25" s="183">
        <v>3</v>
      </c>
      <c r="AG25" s="183">
        <v>2</v>
      </c>
      <c r="AH25" s="183">
        <v>1</v>
      </c>
      <c r="AI25" s="183">
        <v>0</v>
      </c>
      <c r="AJ25" s="183">
        <v>0</v>
      </c>
      <c r="AK25" s="183">
        <v>0</v>
      </c>
    </row>
    <row r="26" spans="1:37" ht="13.8">
      <c r="A26" s="204"/>
      <c r="B26" s="204"/>
      <c r="C26" s="204"/>
      <c r="D26" s="204"/>
      <c r="E26" s="204"/>
      <c r="F26" s="204"/>
      <c r="G26" s="204"/>
      <c r="H26" s="204"/>
      <c r="I26" s="204"/>
      <c r="J26" s="204"/>
      <c r="K26" s="204"/>
      <c r="L26" s="204"/>
      <c r="M26" s="204"/>
      <c r="Y26" s="183"/>
      <c r="Z26" s="183"/>
      <c r="AA26" s="183" t="s">
        <v>110</v>
      </c>
      <c r="AB26" s="183">
        <v>10</v>
      </c>
      <c r="AC26" s="183">
        <v>6</v>
      </c>
      <c r="AD26" s="183">
        <v>4</v>
      </c>
      <c r="AE26" s="183">
        <v>2</v>
      </c>
      <c r="AF26" s="183">
        <v>1</v>
      </c>
      <c r="AG26" s="183">
        <v>0</v>
      </c>
      <c r="AH26" s="183">
        <v>0</v>
      </c>
      <c r="AI26" s="183">
        <v>0</v>
      </c>
      <c r="AJ26" s="183">
        <v>0</v>
      </c>
      <c r="AK26" s="183">
        <v>0</v>
      </c>
    </row>
    <row r="27" spans="1:37" ht="13.8">
      <c r="A27" s="204"/>
      <c r="B27" s="204"/>
      <c r="C27" s="204"/>
      <c r="D27" s="204"/>
      <c r="E27" s="204"/>
      <c r="F27" s="204"/>
      <c r="G27" s="204"/>
      <c r="H27" s="204"/>
      <c r="I27" s="204"/>
      <c r="J27" s="204"/>
      <c r="K27" s="204"/>
      <c r="L27" s="204"/>
      <c r="M27" s="204"/>
      <c r="Y27" s="183"/>
      <c r="Z27" s="183"/>
      <c r="AA27" s="183" t="s">
        <v>112</v>
      </c>
      <c r="AB27" s="183">
        <v>3</v>
      </c>
      <c r="AC27" s="183">
        <v>2</v>
      </c>
      <c r="AD27" s="183">
        <v>1</v>
      </c>
      <c r="AE27" s="183">
        <v>0</v>
      </c>
      <c r="AF27" s="183">
        <v>0</v>
      </c>
      <c r="AG27" s="183">
        <v>0</v>
      </c>
      <c r="AH27" s="183">
        <v>0</v>
      </c>
      <c r="AI27" s="183">
        <v>0</v>
      </c>
      <c r="AJ27" s="183">
        <v>0</v>
      </c>
      <c r="AK27" s="183">
        <v>0</v>
      </c>
    </row>
    <row r="28" spans="1:37" ht="13.8">
      <c r="A28" s="204"/>
      <c r="B28" s="204"/>
      <c r="C28" s="204"/>
      <c r="D28" s="204"/>
      <c r="E28" s="204"/>
      <c r="F28" s="204"/>
      <c r="G28" s="204"/>
      <c r="H28" s="204"/>
      <c r="I28" s="204"/>
      <c r="J28" s="204"/>
      <c r="K28" s="204"/>
      <c r="L28" s="204"/>
      <c r="M28" s="204"/>
    </row>
    <row r="29" spans="1:37" ht="13.8">
      <c r="A29" s="204"/>
      <c r="B29" s="204"/>
      <c r="C29" s="204"/>
      <c r="D29" s="204"/>
      <c r="E29" s="204"/>
      <c r="F29" s="204"/>
      <c r="G29" s="204"/>
      <c r="H29" s="204"/>
      <c r="I29" s="204"/>
      <c r="J29" s="204"/>
      <c r="K29" s="204"/>
      <c r="L29" s="204"/>
      <c r="M29" s="204"/>
    </row>
    <row r="30" spans="1:37" ht="13.8">
      <c r="A30" s="204"/>
      <c r="B30" s="204"/>
      <c r="C30" s="204"/>
      <c r="D30" s="204"/>
      <c r="E30" s="204"/>
      <c r="F30" s="204"/>
      <c r="G30" s="204"/>
      <c r="H30" s="204"/>
      <c r="I30" s="204"/>
      <c r="J30" s="204"/>
      <c r="K30" s="204"/>
      <c r="L30" s="204"/>
      <c r="M30" s="204"/>
    </row>
    <row r="31" spans="1:37" ht="13.8">
      <c r="A31" s="204"/>
      <c r="B31" s="204"/>
      <c r="C31" s="204"/>
      <c r="D31" s="204"/>
      <c r="E31" s="204"/>
      <c r="F31" s="204"/>
      <c r="G31" s="204"/>
      <c r="H31" s="204"/>
      <c r="I31" s="204"/>
      <c r="J31" s="204"/>
      <c r="K31" s="204"/>
      <c r="L31" s="204"/>
      <c r="M31" s="204"/>
    </row>
    <row r="32" spans="1:37" ht="13.8">
      <c r="A32" s="204"/>
      <c r="B32" s="204"/>
      <c r="C32" s="204"/>
      <c r="D32" s="204"/>
      <c r="E32" s="204"/>
      <c r="F32" s="204"/>
      <c r="G32" s="204"/>
      <c r="H32" s="204"/>
      <c r="I32" s="204"/>
      <c r="J32" s="204"/>
      <c r="K32" s="204"/>
      <c r="L32" s="219"/>
      <c r="M32" s="219"/>
      <c r="O32" s="172"/>
      <c r="P32" s="172"/>
      <c r="Q32" s="172"/>
      <c r="R32" s="172"/>
      <c r="S32" s="172"/>
    </row>
    <row r="33" spans="1:19" ht="13.8">
      <c r="A33" s="220" t="s">
        <v>93</v>
      </c>
      <c r="B33" s="221"/>
      <c r="C33" s="222"/>
      <c r="D33" s="223" t="s">
        <v>119</v>
      </c>
      <c r="E33" s="224" t="s">
        <v>120</v>
      </c>
      <c r="F33" s="225"/>
      <c r="G33" s="223" t="s">
        <v>119</v>
      </c>
      <c r="H33" s="224" t="s">
        <v>121</v>
      </c>
      <c r="I33" s="226"/>
      <c r="J33" s="224" t="s">
        <v>122</v>
      </c>
      <c r="K33" s="227" t="s">
        <v>123</v>
      </c>
      <c r="L33" s="33"/>
      <c r="M33" s="297"/>
      <c r="N33" s="298"/>
      <c r="O33" s="172"/>
      <c r="P33" s="228"/>
      <c r="Q33" s="228"/>
      <c r="R33" s="186"/>
      <c r="S33" s="172"/>
    </row>
    <row r="34" spans="1:19" ht="13.8">
      <c r="A34" s="229" t="s">
        <v>124</v>
      </c>
      <c r="B34" s="230"/>
      <c r="C34" s="231"/>
      <c r="D34" s="232"/>
      <c r="E34" s="284"/>
      <c r="F34" s="284"/>
      <c r="G34" s="233" t="s">
        <v>125</v>
      </c>
      <c r="H34" s="230"/>
      <c r="I34" s="234"/>
      <c r="J34" s="235"/>
      <c r="K34" s="236" t="s">
        <v>126</v>
      </c>
      <c r="L34" s="237"/>
      <c r="M34" s="260"/>
      <c r="O34" s="172"/>
      <c r="P34" s="187"/>
      <c r="Q34" s="187"/>
      <c r="R34" s="239"/>
      <c r="S34" s="172"/>
    </row>
    <row r="35" spans="1:19" ht="13.8">
      <c r="A35" s="240" t="s">
        <v>127</v>
      </c>
      <c r="B35" s="241"/>
      <c r="C35" s="242"/>
      <c r="D35" s="243"/>
      <c r="E35" s="285"/>
      <c r="F35" s="285"/>
      <c r="G35" s="244" t="s">
        <v>128</v>
      </c>
      <c r="H35" s="245"/>
      <c r="I35" s="246"/>
      <c r="J35" s="247"/>
      <c r="K35" s="248"/>
      <c r="L35" s="219"/>
      <c r="M35" s="249"/>
      <c r="O35" s="172"/>
      <c r="P35" s="239"/>
      <c r="Q35" s="250"/>
      <c r="R35" s="239"/>
      <c r="S35" s="172"/>
    </row>
    <row r="36" spans="1:19" ht="13.8">
      <c r="A36" s="251"/>
      <c r="B36" s="252"/>
      <c r="C36" s="253"/>
      <c r="D36" s="243"/>
      <c r="E36" s="254"/>
      <c r="F36" s="255"/>
      <c r="G36" s="244" t="s">
        <v>129</v>
      </c>
      <c r="H36" s="245"/>
      <c r="I36" s="246"/>
      <c r="J36" s="247"/>
      <c r="K36" s="236" t="s">
        <v>130</v>
      </c>
      <c r="L36" s="237"/>
      <c r="M36" s="238"/>
      <c r="O36" s="172"/>
      <c r="P36" s="187"/>
      <c r="Q36" s="187"/>
      <c r="R36" s="239"/>
      <c r="S36" s="172"/>
    </row>
    <row r="37" spans="1:19" ht="13.8">
      <c r="A37" s="256"/>
      <c r="B37" s="257"/>
      <c r="C37" s="258"/>
      <c r="D37" s="243"/>
      <c r="E37" s="254"/>
      <c r="F37" s="255"/>
      <c r="G37" s="244" t="s">
        <v>131</v>
      </c>
      <c r="H37" s="245"/>
      <c r="I37" s="246"/>
      <c r="J37" s="247"/>
      <c r="K37" s="259"/>
      <c r="L37" s="255"/>
      <c r="M37" s="260"/>
      <c r="O37" s="172"/>
      <c r="P37" s="239"/>
      <c r="Q37" s="250"/>
      <c r="R37" s="239"/>
      <c r="S37" s="172"/>
    </row>
    <row r="38" spans="1:19" ht="13.8">
      <c r="A38" s="261"/>
      <c r="B38" s="262"/>
      <c r="C38" s="263"/>
      <c r="D38" s="243"/>
      <c r="E38" s="254"/>
      <c r="F38" s="255"/>
      <c r="G38" s="244" t="s">
        <v>132</v>
      </c>
      <c r="H38" s="245"/>
      <c r="I38" s="246"/>
      <c r="J38" s="247"/>
      <c r="K38" s="240"/>
      <c r="L38" s="219"/>
      <c r="M38" s="249"/>
      <c r="O38" s="172"/>
      <c r="P38" s="239"/>
      <c r="Q38" s="250"/>
      <c r="R38" s="239"/>
      <c r="S38" s="172"/>
    </row>
    <row r="39" spans="1:19" ht="13.8">
      <c r="A39" s="264"/>
      <c r="B39" s="265"/>
      <c r="C39" s="258"/>
      <c r="D39" s="243"/>
      <c r="E39" s="254"/>
      <c r="F39" s="255"/>
      <c r="G39" s="244" t="s">
        <v>133</v>
      </c>
      <c r="H39" s="245"/>
      <c r="I39" s="246"/>
      <c r="J39" s="247"/>
      <c r="K39" s="236" t="s">
        <v>44</v>
      </c>
      <c r="L39" s="237"/>
      <c r="M39" s="238"/>
      <c r="O39" s="172"/>
      <c r="P39" s="187"/>
      <c r="Q39" s="187"/>
      <c r="R39" s="239"/>
      <c r="S39" s="172"/>
    </row>
    <row r="40" spans="1:19" ht="13.8">
      <c r="A40" s="264"/>
      <c r="B40" s="265"/>
      <c r="C40" s="266"/>
      <c r="D40" s="243"/>
      <c r="E40" s="254"/>
      <c r="F40" s="255"/>
      <c r="G40" s="244" t="s">
        <v>134</v>
      </c>
      <c r="H40" s="245"/>
      <c r="I40" s="246"/>
      <c r="J40" s="247"/>
      <c r="K40" s="259"/>
      <c r="L40" s="255"/>
      <c r="M40" s="260"/>
      <c r="O40" s="172"/>
      <c r="P40" s="239"/>
      <c r="Q40" s="250"/>
      <c r="R40" s="239"/>
      <c r="S40" s="172"/>
    </row>
    <row r="41" spans="1:19" ht="13.8">
      <c r="A41" s="267"/>
      <c r="B41" s="268"/>
      <c r="C41" s="269"/>
      <c r="D41" s="270"/>
      <c r="E41" s="271"/>
      <c r="F41" s="219"/>
      <c r="G41" s="272" t="s">
        <v>135</v>
      </c>
      <c r="H41" s="241"/>
      <c r="I41" s="273"/>
      <c r="J41" s="274"/>
      <c r="K41" s="240" t="str">
        <f>L4</f>
        <v>Krupanics Veronika</v>
      </c>
      <c r="L41" s="219"/>
      <c r="M41" s="249"/>
      <c r="O41" s="172"/>
      <c r="P41" s="239"/>
      <c r="Q41" s="250"/>
      <c r="R41" s="275"/>
      <c r="S41" s="172"/>
    </row>
    <row r="42" spans="1:19" ht="13.8">
      <c r="O42" s="172"/>
      <c r="P42" s="172"/>
      <c r="Q42" s="172"/>
      <c r="R42" s="172"/>
      <c r="S42" s="172"/>
    </row>
    <row r="43" spans="1:19" ht="13.8">
      <c r="O43" s="172"/>
      <c r="P43" s="172"/>
      <c r="Q43" s="172"/>
      <c r="R43" s="172"/>
      <c r="S43" s="172"/>
    </row>
  </sheetData>
  <mergeCells count="20">
    <mergeCell ref="B21:C21"/>
    <mergeCell ref="D21:E21"/>
    <mergeCell ref="F21:G21"/>
    <mergeCell ref="H21:I21"/>
    <mergeCell ref="E34:F34"/>
    <mergeCell ref="E35:F35"/>
    <mergeCell ref="B19:C19"/>
    <mergeCell ref="D19:E19"/>
    <mergeCell ref="F19:G19"/>
    <mergeCell ref="H19:I19"/>
    <mergeCell ref="B20:C20"/>
    <mergeCell ref="D20:E20"/>
    <mergeCell ref="F20:G20"/>
    <mergeCell ref="H20:I20"/>
    <mergeCell ref="A1:F1"/>
    <mergeCell ref="A4:C4"/>
    <mergeCell ref="B18:C18"/>
    <mergeCell ref="D18:E18"/>
    <mergeCell ref="F18:G18"/>
    <mergeCell ref="H18:I18"/>
  </mergeCells>
  <conditionalFormatting sqref="E7 E9 E11">
    <cfRule type="cellIs" dxfId="69" priority="27" stopIfTrue="1" operator="equal">
      <formula>"Bye"</formula>
    </cfRule>
  </conditionalFormatting>
  <conditionalFormatting sqref="R41">
    <cfRule type="expression" dxfId="68" priority="82" stopIfTrue="1">
      <formula>$O$1="CU"</formula>
    </cfRule>
  </conditionalFormatting>
  <printOptions horizontalCentered="1" verticalCentered="1"/>
  <pageMargins left="0" right="0" top="1.2791338582677163" bottom="1.2791338582677163" header="0.98385826771653528" footer="0.98385826771653528"/>
  <pageSetup paperSize="0" scale="90" fitToWidth="0" fitToHeight="0" pageOrder="overThenDown" orientation="portrait" horizontalDpi="0" verticalDpi="0" copies="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workbookViewId="0"/>
  </sheetViews>
  <sheetFormatPr defaultRowHeight="14.7"/>
  <cols>
    <col min="1" max="1" width="5" customWidth="1"/>
    <col min="2" max="2" width="4.09765625" customWidth="1"/>
    <col min="3" max="3" width="7.69921875" customWidth="1"/>
    <col min="4" max="4" width="6.59765625" customWidth="1"/>
    <col min="5" max="5" width="8.59765625" customWidth="1"/>
    <col min="6" max="6" width="6.59765625" customWidth="1"/>
    <col min="7" max="7" width="8.59765625" customWidth="1"/>
    <col min="8" max="8" width="6.59765625" customWidth="1"/>
    <col min="9" max="9" width="8.59765625" customWidth="1"/>
    <col min="10" max="10" width="7.796875" customWidth="1"/>
    <col min="11" max="12" width="7.8984375" customWidth="1"/>
    <col min="13" max="13" width="7.296875" customWidth="1"/>
    <col min="14" max="14" width="8.3984375" customWidth="1"/>
    <col min="15" max="15" width="5.09765625" customWidth="1"/>
    <col min="16" max="16" width="4.19921875" customWidth="1"/>
    <col min="17" max="17" width="10.796875" customWidth="1"/>
    <col min="18" max="24" width="8.3984375" customWidth="1"/>
    <col min="25" max="25" width="9.5" style="296" customWidth="1"/>
    <col min="26" max="37" width="8.3984375" style="296" customWidth="1"/>
    <col min="38" max="64" width="8.3984375" customWidth="1"/>
  </cols>
  <sheetData>
    <row r="1" spans="1:37" ht="24.6">
      <c r="A1" s="276" t="str">
        <f>Altalanos!$A$6</f>
        <v>Kinder Kupa 3.</v>
      </c>
      <c r="B1" s="276"/>
      <c r="C1" s="276"/>
      <c r="D1" s="276"/>
      <c r="E1" s="276"/>
      <c r="F1" s="276"/>
      <c r="G1" s="164"/>
      <c r="H1" s="165" t="s">
        <v>40</v>
      </c>
      <c r="I1" s="166"/>
      <c r="J1" s="167"/>
      <c r="L1" s="168"/>
      <c r="M1" s="169"/>
      <c r="N1" s="170"/>
      <c r="O1" s="170"/>
      <c r="P1" s="170"/>
      <c r="Q1" s="171"/>
      <c r="R1" s="170"/>
      <c r="S1" s="172"/>
      <c r="Y1"/>
      <c r="Z1"/>
      <c r="AA1"/>
      <c r="AB1" s="173" t="e">
        <f>IF(Y5=1,CONCATENATE(VLOOKUP(Y3,AA16:AH27,2)),CONCATENATE(VLOOKUP(Y3,AA2:AK13,2)))</f>
        <v>#N/A</v>
      </c>
      <c r="AC1" s="173" t="e">
        <f>IF(Y5=1,CONCATENATE(VLOOKUP(Y3,AA16:AK27,3)),CONCATENATE(VLOOKUP(Y3,AA2:AK13,3)))</f>
        <v>#N/A</v>
      </c>
      <c r="AD1" s="173" t="e">
        <f>IF(Y5=1,CONCATENATE(VLOOKUP(Y3,AA16:AK27,4)),CONCATENATE(VLOOKUP(Y3,AA2:AK13,4)))</f>
        <v>#N/A</v>
      </c>
      <c r="AE1" s="173" t="e">
        <f>IF(Y5=1,CONCATENATE(VLOOKUP(Y3,AA16:AK27,5)),CONCATENATE(VLOOKUP(Y3,AA2:AK13,5)))</f>
        <v>#N/A</v>
      </c>
      <c r="AF1" s="173" t="e">
        <f>IF(Y5=1,CONCATENATE(VLOOKUP(Y3,AA16:AK27,6)),CONCATENATE(VLOOKUP(Y3,AA2:AK13,6)))</f>
        <v>#N/A</v>
      </c>
      <c r="AG1" s="173" t="e">
        <f>IF(Y5=1,CONCATENATE(VLOOKUP(Y3,AA16:AK27,7)),CONCATENATE(VLOOKUP(Y3,AA2:AK13,7)))</f>
        <v>#N/A</v>
      </c>
      <c r="AH1" s="173" t="e">
        <f>IF(Y5=1,CONCATENATE(VLOOKUP(Y3,AA16:AK27,8)),CONCATENATE(VLOOKUP(Y3,AA2:AK13,8)))</f>
        <v>#N/A</v>
      </c>
      <c r="AI1" s="173" t="e">
        <f>IF(Y5=1,CONCATENATE(VLOOKUP(Y3,AA16:AK27,9)),CONCATENATE(VLOOKUP(Y3,AA2:AK13,9)))</f>
        <v>#N/A</v>
      </c>
      <c r="AJ1" s="173" t="e">
        <f>IF(Y5=1,CONCATENATE(VLOOKUP(Y3,AA16:AK27,10)),CONCATENATE(VLOOKUP(Y3,AA2:AK13,10)))</f>
        <v>#N/A</v>
      </c>
      <c r="AK1" s="173" t="e">
        <f>IF(Y5=1,CONCATENATE(VLOOKUP(Y3,AA16:AK27,11)),CONCATENATE(VLOOKUP(Y3,AA2:AK13,11)))</f>
        <v>#N/A</v>
      </c>
    </row>
    <row r="2" spans="1:37" ht="13.8">
      <c r="A2" s="174" t="s">
        <v>41</v>
      </c>
      <c r="B2" s="175"/>
      <c r="C2" s="175"/>
      <c r="D2" s="175"/>
      <c r="E2" s="290" t="str">
        <f>Altalanos!$B$8</f>
        <v>F10</v>
      </c>
      <c r="F2" s="175"/>
      <c r="G2" s="176"/>
      <c r="H2" s="177"/>
      <c r="I2" s="177"/>
      <c r="J2" s="178"/>
      <c r="K2" s="168"/>
      <c r="L2" s="168"/>
      <c r="M2" s="179"/>
      <c r="N2" s="180"/>
      <c r="O2" s="181"/>
      <c r="P2" s="180"/>
      <c r="Q2" s="181"/>
      <c r="R2" s="180"/>
      <c r="S2" s="172"/>
      <c r="Y2" s="182"/>
      <c r="Z2" s="183"/>
      <c r="AA2" s="183" t="s">
        <v>82</v>
      </c>
      <c r="AB2" s="184">
        <v>150</v>
      </c>
      <c r="AC2" s="184">
        <v>120</v>
      </c>
      <c r="AD2" s="184">
        <v>100</v>
      </c>
      <c r="AE2" s="184">
        <v>80</v>
      </c>
      <c r="AF2" s="184">
        <v>70</v>
      </c>
      <c r="AG2" s="184">
        <v>60</v>
      </c>
      <c r="AH2" s="184">
        <v>55</v>
      </c>
      <c r="AI2" s="184">
        <v>50</v>
      </c>
      <c r="AJ2" s="184">
        <v>45</v>
      </c>
      <c r="AK2" s="184">
        <v>40</v>
      </c>
    </row>
    <row r="3" spans="1:37" ht="13.8">
      <c r="A3" s="56" t="s">
        <v>27</v>
      </c>
      <c r="B3" s="56"/>
      <c r="C3" s="56"/>
      <c r="D3" s="56"/>
      <c r="E3" s="56" t="s">
        <v>15</v>
      </c>
      <c r="F3" s="56"/>
      <c r="G3" s="56"/>
      <c r="H3" s="56" t="s">
        <v>45</v>
      </c>
      <c r="I3" s="56"/>
      <c r="J3" s="185"/>
      <c r="K3" s="56"/>
      <c r="L3" s="57" t="s">
        <v>46</v>
      </c>
      <c r="M3" s="56"/>
      <c r="N3" s="186"/>
      <c r="O3" s="187"/>
      <c r="P3" s="186"/>
      <c r="Q3" s="188" t="s">
        <v>83</v>
      </c>
      <c r="R3" s="189" t="s">
        <v>84</v>
      </c>
      <c r="S3" s="172"/>
      <c r="Y3" s="183">
        <f>IF(H4="OB","A",IF(H4="IX","W",H4))</f>
        <v>0</v>
      </c>
      <c r="Z3" s="183"/>
      <c r="AA3" s="183" t="s">
        <v>86</v>
      </c>
      <c r="AB3" s="184">
        <v>120</v>
      </c>
      <c r="AC3" s="184">
        <v>90</v>
      </c>
      <c r="AD3" s="184">
        <v>65</v>
      </c>
      <c r="AE3" s="184">
        <v>55</v>
      </c>
      <c r="AF3" s="184">
        <v>50</v>
      </c>
      <c r="AG3" s="184">
        <v>45</v>
      </c>
      <c r="AH3" s="184">
        <v>40</v>
      </c>
      <c r="AI3" s="184">
        <v>35</v>
      </c>
      <c r="AJ3" s="184">
        <v>25</v>
      </c>
      <c r="AK3" s="184">
        <v>20</v>
      </c>
    </row>
    <row r="4" spans="1:37" ht="13.8">
      <c r="A4" s="277" t="str">
        <f>Altalanos!$A$10</f>
        <v>2022.04.02-04</v>
      </c>
      <c r="B4" s="277"/>
      <c r="C4" s="277"/>
      <c r="D4" s="190"/>
      <c r="E4" s="191" t="str">
        <f>Altalanos!$C$10</f>
        <v>Mogyoród</v>
      </c>
      <c r="F4" s="191"/>
      <c r="G4" s="191"/>
      <c r="H4" s="192"/>
      <c r="I4" s="191"/>
      <c r="J4" s="193"/>
      <c r="K4" s="192"/>
      <c r="L4" s="195" t="str">
        <f>Altalanos!$E$10</f>
        <v>Krupanics Veronika</v>
      </c>
      <c r="M4" s="192"/>
      <c r="N4" s="196"/>
      <c r="O4" s="197"/>
      <c r="P4" s="196"/>
      <c r="Q4" s="198" t="s">
        <v>87</v>
      </c>
      <c r="R4" s="199" t="s">
        <v>88</v>
      </c>
      <c r="S4" s="172"/>
      <c r="Y4" s="183"/>
      <c r="Z4" s="183"/>
      <c r="AA4" s="183" t="s">
        <v>90</v>
      </c>
      <c r="AB4" s="184">
        <v>90</v>
      </c>
      <c r="AC4" s="184">
        <v>60</v>
      </c>
      <c r="AD4" s="184">
        <v>45</v>
      </c>
      <c r="AE4" s="184">
        <v>34</v>
      </c>
      <c r="AF4" s="184">
        <v>27</v>
      </c>
      <c r="AG4" s="184">
        <v>22</v>
      </c>
      <c r="AH4" s="184">
        <v>18</v>
      </c>
      <c r="AI4" s="184">
        <v>15</v>
      </c>
      <c r="AJ4" s="184">
        <v>12</v>
      </c>
      <c r="AK4" s="184">
        <v>9</v>
      </c>
    </row>
    <row r="5" spans="1:37" ht="13.8">
      <c r="A5" s="33"/>
      <c r="B5" s="33" t="s">
        <v>91</v>
      </c>
      <c r="C5" s="200" t="s">
        <v>92</v>
      </c>
      <c r="D5" s="33" t="s">
        <v>93</v>
      </c>
      <c r="E5" s="33" t="s">
        <v>94</v>
      </c>
      <c r="F5" s="33"/>
      <c r="G5" s="33" t="s">
        <v>31</v>
      </c>
      <c r="H5" s="33"/>
      <c r="I5" s="33" t="s">
        <v>48</v>
      </c>
      <c r="J5" s="33"/>
      <c r="K5" s="201" t="s">
        <v>95</v>
      </c>
      <c r="L5" s="201" t="s">
        <v>96</v>
      </c>
      <c r="M5" s="201" t="s">
        <v>97</v>
      </c>
      <c r="N5" s="172"/>
      <c r="O5" s="172"/>
      <c r="P5" s="172"/>
      <c r="Q5" s="202" t="s">
        <v>98</v>
      </c>
      <c r="R5" s="203" t="s">
        <v>99</v>
      </c>
      <c r="S5" s="172"/>
      <c r="Y5" s="183">
        <f>IF(OR(Altalanos!$A$8="F1",Altalanos!$A$8="F2",Altalanos!$A$8="N1",Altalanos!$A$8="N2"),1,2)</f>
        <v>2</v>
      </c>
      <c r="Z5" s="183"/>
      <c r="AA5" s="183" t="s">
        <v>101</v>
      </c>
      <c r="AB5" s="184">
        <v>60</v>
      </c>
      <c r="AC5" s="184">
        <v>40</v>
      </c>
      <c r="AD5" s="184">
        <v>30</v>
      </c>
      <c r="AE5" s="184">
        <v>20</v>
      </c>
      <c r="AF5" s="184">
        <v>18</v>
      </c>
      <c r="AG5" s="184">
        <v>15</v>
      </c>
      <c r="AH5" s="184">
        <v>12</v>
      </c>
      <c r="AI5" s="184">
        <v>10</v>
      </c>
      <c r="AJ5" s="184">
        <v>8</v>
      </c>
      <c r="AK5" s="184">
        <v>6</v>
      </c>
    </row>
    <row r="6" spans="1:37" ht="13.8">
      <c r="A6" s="204"/>
      <c r="B6" s="204"/>
      <c r="C6" s="205"/>
      <c r="D6" s="204"/>
      <c r="E6" s="204"/>
      <c r="F6" s="204"/>
      <c r="G6" s="204"/>
      <c r="H6" s="204"/>
      <c r="I6" s="204"/>
      <c r="J6" s="204"/>
      <c r="K6" s="204"/>
      <c r="L6" s="204"/>
      <c r="M6" s="204"/>
      <c r="N6" s="172"/>
      <c r="O6" s="172"/>
      <c r="P6" s="172"/>
      <c r="Q6" s="172"/>
      <c r="R6" s="172"/>
      <c r="S6" s="172"/>
      <c r="Y6" s="183"/>
      <c r="Z6" s="183"/>
      <c r="AA6" s="183" t="s">
        <v>102</v>
      </c>
      <c r="AB6" s="184">
        <v>40</v>
      </c>
      <c r="AC6" s="184">
        <v>25</v>
      </c>
      <c r="AD6" s="184">
        <v>18</v>
      </c>
      <c r="AE6" s="184">
        <v>13</v>
      </c>
      <c r="AF6" s="184">
        <v>10</v>
      </c>
      <c r="AG6" s="184">
        <v>8</v>
      </c>
      <c r="AH6" s="184">
        <v>6</v>
      </c>
      <c r="AI6" s="184">
        <v>5</v>
      </c>
      <c r="AJ6" s="184">
        <v>4</v>
      </c>
      <c r="AK6" s="184">
        <v>3</v>
      </c>
    </row>
    <row r="7" spans="1:37" ht="13.8">
      <c r="A7" s="206" t="s">
        <v>82</v>
      </c>
      <c r="B7" s="207">
        <v>2</v>
      </c>
      <c r="C7" s="292">
        <f>IF($B7="","",VLOOKUP($B7,'F10 előkészítő'!$A$7:$O$22,5))</f>
        <v>0</v>
      </c>
      <c r="D7" s="292">
        <f>IF($B7="","",VLOOKUP($B7,'F10 előkészítő'!$A$7:$O$22,15))</f>
        <v>0</v>
      </c>
      <c r="E7" s="293" t="str">
        <f>UPPER(IF($B7="","",VLOOKUP($B7,'F10 előkészítő'!$A$7:$O$22,2)))</f>
        <v>KRISTYÁN</v>
      </c>
      <c r="F7" s="294"/>
      <c r="G7" s="293" t="str">
        <f>IF($B7="","",VLOOKUP($B7,'F10 előkészítő'!$A$7:$O$22,3))</f>
        <v>Ádám</v>
      </c>
      <c r="H7" s="294"/>
      <c r="I7" s="293" t="str">
        <f>IF($B7="","",VLOOKUP($B7,'F10 előkészítő'!$A$7:$O$22,4))</f>
        <v>T.Műhely</v>
      </c>
      <c r="J7" s="204"/>
      <c r="K7" s="210">
        <v>2</v>
      </c>
      <c r="L7" s="211" t="e">
        <f>IF(K7="","",CONCATENATE(VLOOKUP($Y$3,$AB$1:$AK$1,K7)," pont"))</f>
        <v>#N/A</v>
      </c>
      <c r="M7" s="212"/>
      <c r="N7" s="172"/>
      <c r="O7" s="172"/>
      <c r="P7" s="172"/>
      <c r="Q7" s="172"/>
      <c r="R7" s="172"/>
      <c r="S7" s="172"/>
      <c r="Y7" s="183"/>
      <c r="Z7" s="183"/>
      <c r="AA7" s="183" t="s">
        <v>103</v>
      </c>
      <c r="AB7" s="184">
        <v>25</v>
      </c>
      <c r="AC7" s="184">
        <v>15</v>
      </c>
      <c r="AD7" s="184">
        <v>13</v>
      </c>
      <c r="AE7" s="184">
        <v>8</v>
      </c>
      <c r="AF7" s="184">
        <v>6</v>
      </c>
      <c r="AG7" s="184">
        <v>4</v>
      </c>
      <c r="AH7" s="184">
        <v>3</v>
      </c>
      <c r="AI7" s="184">
        <v>2</v>
      </c>
      <c r="AJ7" s="184">
        <v>1</v>
      </c>
      <c r="AK7" s="184">
        <v>0</v>
      </c>
    </row>
    <row r="8" spans="1:37" ht="13.8">
      <c r="A8" s="206"/>
      <c r="B8" s="213"/>
      <c r="C8" s="295"/>
      <c r="D8" s="295"/>
      <c r="E8" s="295"/>
      <c r="F8" s="295"/>
      <c r="G8" s="295"/>
      <c r="H8" s="295"/>
      <c r="I8" s="295"/>
      <c r="J8" s="204"/>
      <c r="K8" s="206"/>
      <c r="L8" s="206"/>
      <c r="M8" s="215"/>
      <c r="N8" s="172"/>
      <c r="O8" s="172"/>
      <c r="P8" s="172"/>
      <c r="Q8" s="172"/>
      <c r="R8" s="172"/>
      <c r="S8" s="172"/>
      <c r="Y8" s="183"/>
      <c r="Z8" s="183"/>
      <c r="AA8" s="183" t="s">
        <v>104</v>
      </c>
      <c r="AB8" s="184">
        <v>15</v>
      </c>
      <c r="AC8" s="184">
        <v>10</v>
      </c>
      <c r="AD8" s="184">
        <v>7</v>
      </c>
      <c r="AE8" s="184">
        <v>5</v>
      </c>
      <c r="AF8" s="184">
        <v>4</v>
      </c>
      <c r="AG8" s="184">
        <v>3</v>
      </c>
      <c r="AH8" s="184">
        <v>2</v>
      </c>
      <c r="AI8" s="184">
        <v>1</v>
      </c>
      <c r="AJ8" s="184">
        <v>0</v>
      </c>
      <c r="AK8" s="184">
        <v>0</v>
      </c>
    </row>
    <row r="9" spans="1:37" ht="13.8">
      <c r="A9" s="206" t="s">
        <v>105</v>
      </c>
      <c r="B9" s="207">
        <v>6</v>
      </c>
      <c r="C9" s="292">
        <f>IF($B9="","",VLOOKUP($B9,'F10 előkészítő'!$A$7:$O$22,5))</f>
        <v>0</v>
      </c>
      <c r="D9" s="292">
        <f>IF($B9="","",VLOOKUP($B9,'F10 előkészítő'!$A$7:$O$22,15))</f>
        <v>0</v>
      </c>
      <c r="E9" s="293" t="str">
        <f>UPPER(IF($B9="","",VLOOKUP($B9,'F10 előkészítő'!$A$7:$O$22,2)))</f>
        <v>SZŰCS</v>
      </c>
      <c r="F9" s="294"/>
      <c r="G9" s="293" t="str">
        <f>IF($B9="","",VLOOKUP($B9,'F10 előkészítő'!$A$7:$O$22,3))</f>
        <v>Mián</v>
      </c>
      <c r="H9" s="294"/>
      <c r="I9" s="293" t="str">
        <f>IF($B9="","",VLOOKUP($B9,'F10 előkészítő'!$A$7:$O$22,4))</f>
        <v>T.Műhely</v>
      </c>
      <c r="J9" s="204"/>
      <c r="K9" s="210">
        <v>1</v>
      </c>
      <c r="L9" s="211" t="e">
        <f>IF(K9="","",CONCATENATE(VLOOKUP($Y$3,$AB$1:$AK$1,K9)," pont"))</f>
        <v>#N/A</v>
      </c>
      <c r="M9" s="212"/>
      <c r="N9" s="172"/>
      <c r="O9" s="172"/>
      <c r="P9" s="172"/>
      <c r="Q9" s="172"/>
      <c r="R9" s="172"/>
      <c r="S9" s="172"/>
      <c r="Y9" s="183"/>
      <c r="Z9" s="183"/>
      <c r="AA9" s="183" t="s">
        <v>106</v>
      </c>
      <c r="AB9" s="184">
        <v>10</v>
      </c>
      <c r="AC9" s="184">
        <v>6</v>
      </c>
      <c r="AD9" s="184">
        <v>4</v>
      </c>
      <c r="AE9" s="184">
        <v>2</v>
      </c>
      <c r="AF9" s="184">
        <v>1</v>
      </c>
      <c r="AG9" s="184">
        <v>0</v>
      </c>
      <c r="AH9" s="184">
        <v>0</v>
      </c>
      <c r="AI9" s="184">
        <v>0</v>
      </c>
      <c r="AJ9" s="184">
        <v>0</v>
      </c>
      <c r="AK9" s="184">
        <v>0</v>
      </c>
    </row>
    <row r="10" spans="1:37" ht="13.8">
      <c r="A10" s="206"/>
      <c r="B10" s="213"/>
      <c r="C10" s="295"/>
      <c r="D10" s="295"/>
      <c r="E10" s="295"/>
      <c r="F10" s="295"/>
      <c r="G10" s="295"/>
      <c r="H10" s="295"/>
      <c r="I10" s="295"/>
      <c r="J10" s="204"/>
      <c r="K10" s="206"/>
      <c r="L10" s="206"/>
      <c r="M10" s="215"/>
      <c r="N10" s="172"/>
      <c r="O10" s="172"/>
      <c r="P10" s="172"/>
      <c r="Q10" s="172"/>
      <c r="R10" s="172"/>
      <c r="S10" s="172"/>
      <c r="Y10" s="183"/>
      <c r="Z10" s="183"/>
      <c r="AA10" s="183" t="s">
        <v>107</v>
      </c>
      <c r="AB10" s="184">
        <v>6</v>
      </c>
      <c r="AC10" s="184">
        <v>3</v>
      </c>
      <c r="AD10" s="184">
        <v>2</v>
      </c>
      <c r="AE10" s="184">
        <v>1</v>
      </c>
      <c r="AF10" s="184">
        <v>0</v>
      </c>
      <c r="AG10" s="184">
        <v>0</v>
      </c>
      <c r="AH10" s="184">
        <v>0</v>
      </c>
      <c r="AI10" s="184">
        <v>0</v>
      </c>
      <c r="AJ10" s="184">
        <v>0</v>
      </c>
      <c r="AK10" s="184">
        <v>0</v>
      </c>
    </row>
    <row r="11" spans="1:37" ht="13.8">
      <c r="A11" s="206" t="s">
        <v>108</v>
      </c>
      <c r="B11" s="207">
        <v>9</v>
      </c>
      <c r="C11" s="292">
        <f>IF($B11="","",VLOOKUP($B11,'F10 előkészítő'!$A$7:$O$22,5))</f>
        <v>0</v>
      </c>
      <c r="D11" s="292">
        <f>IF($B11="","",VLOOKUP($B11,'F10 előkészítő'!$A$7:$O$22,15))</f>
        <v>0</v>
      </c>
      <c r="E11" s="293" t="str">
        <f>UPPER(IF($B11="","",VLOOKUP($B11,'F10 előkészítő'!$A$7:$O$22,2)))</f>
        <v>KEREKES</v>
      </c>
      <c r="F11" s="294"/>
      <c r="G11" s="293" t="str">
        <f>IF($B11="","",VLOOKUP($B11,'F10 előkészítő'!$A$7:$O$22,3))</f>
        <v>Milán</v>
      </c>
      <c r="H11" s="294"/>
      <c r="I11" s="293" t="str">
        <f>IF($B11="","",VLOOKUP($B11,'F10 előkészítő'!$A$7:$O$22,4))</f>
        <v>T.Műhely</v>
      </c>
      <c r="J11" s="204"/>
      <c r="K11" s="210">
        <v>3</v>
      </c>
      <c r="L11" s="211" t="e">
        <f>IF(K11="","",CONCATENATE(VLOOKUP($Y$3,$AB$1:$AK$1,K11)," pont"))</f>
        <v>#N/A</v>
      </c>
      <c r="M11" s="212"/>
      <c r="N11" s="172"/>
      <c r="O11" s="172"/>
      <c r="P11" s="172"/>
      <c r="Q11" s="172"/>
      <c r="R11" s="172"/>
      <c r="S11" s="172"/>
      <c r="Y11" s="183"/>
      <c r="Z11" s="183"/>
      <c r="AA11" s="183" t="s">
        <v>109</v>
      </c>
      <c r="AB11" s="184">
        <v>3</v>
      </c>
      <c r="AC11" s="184">
        <v>2</v>
      </c>
      <c r="AD11" s="184">
        <v>1</v>
      </c>
      <c r="AE11" s="184">
        <v>0</v>
      </c>
      <c r="AF11" s="184">
        <v>0</v>
      </c>
      <c r="AG11" s="184">
        <v>0</v>
      </c>
      <c r="AH11" s="184">
        <v>0</v>
      </c>
      <c r="AI11" s="184">
        <v>0</v>
      </c>
      <c r="AJ11" s="184">
        <v>0</v>
      </c>
      <c r="AK11" s="184">
        <v>0</v>
      </c>
    </row>
    <row r="12" spans="1:37" ht="13.8">
      <c r="A12" s="204"/>
      <c r="B12" s="204"/>
      <c r="C12" s="204"/>
      <c r="D12" s="204"/>
      <c r="E12" s="204"/>
      <c r="F12" s="204"/>
      <c r="G12" s="204"/>
      <c r="H12" s="204"/>
      <c r="I12" s="204"/>
      <c r="J12" s="204"/>
      <c r="K12" s="204"/>
      <c r="L12" s="204"/>
      <c r="M12" s="204"/>
      <c r="Y12" s="183"/>
      <c r="Z12" s="183"/>
      <c r="AA12" s="183" t="s">
        <v>110</v>
      </c>
      <c r="AB12" s="217">
        <v>0</v>
      </c>
      <c r="AC12" s="217">
        <v>0</v>
      </c>
      <c r="AD12" s="217">
        <v>0</v>
      </c>
      <c r="AE12" s="217">
        <v>0</v>
      </c>
      <c r="AF12" s="217">
        <v>0</v>
      </c>
      <c r="AG12" s="217">
        <v>0</v>
      </c>
      <c r="AH12" s="217">
        <v>0</v>
      </c>
      <c r="AI12" s="217">
        <v>0</v>
      </c>
      <c r="AJ12" s="217">
        <v>0</v>
      </c>
      <c r="AK12" s="217">
        <v>0</v>
      </c>
    </row>
    <row r="13" spans="1:37" ht="13.8">
      <c r="A13" s="204"/>
      <c r="B13" s="204"/>
      <c r="C13" s="204"/>
      <c r="D13" s="204"/>
      <c r="E13" s="204"/>
      <c r="F13" s="204"/>
      <c r="G13" s="204"/>
      <c r="H13" s="204"/>
      <c r="I13" s="204"/>
      <c r="J13" s="204"/>
      <c r="K13" s="204"/>
      <c r="L13" s="204"/>
      <c r="M13" s="204"/>
      <c r="Y13" s="183"/>
      <c r="Z13" s="183"/>
      <c r="AA13" s="183" t="s">
        <v>112</v>
      </c>
      <c r="AB13" s="217">
        <v>0</v>
      </c>
      <c r="AC13" s="217">
        <v>0</v>
      </c>
      <c r="AD13" s="217">
        <v>0</v>
      </c>
      <c r="AE13" s="217">
        <v>0</v>
      </c>
      <c r="AF13" s="217">
        <v>0</v>
      </c>
      <c r="AG13" s="217">
        <v>0</v>
      </c>
      <c r="AH13" s="217">
        <v>0</v>
      </c>
      <c r="AI13" s="217">
        <v>0</v>
      </c>
      <c r="AJ13" s="217">
        <v>0</v>
      </c>
      <c r="AK13" s="217">
        <v>0</v>
      </c>
    </row>
    <row r="14" spans="1:37" ht="13.8">
      <c r="A14" s="204"/>
      <c r="B14" s="204"/>
      <c r="C14" s="204"/>
      <c r="D14" s="204"/>
      <c r="E14" s="204"/>
      <c r="F14" s="204"/>
      <c r="G14" s="204"/>
      <c r="H14" s="204"/>
      <c r="I14" s="204"/>
      <c r="J14" s="204"/>
      <c r="K14" s="204"/>
      <c r="L14" s="204"/>
      <c r="M14" s="204"/>
      <c r="Y14" s="183"/>
      <c r="Z14" s="183"/>
      <c r="AA14" s="183"/>
      <c r="AB14" s="183"/>
      <c r="AC14" s="183"/>
      <c r="AD14" s="183"/>
      <c r="AE14" s="183"/>
      <c r="AF14" s="183"/>
      <c r="AG14" s="183"/>
      <c r="AH14" s="183"/>
      <c r="AI14" s="183"/>
      <c r="AJ14" s="183"/>
      <c r="AK14" s="183"/>
    </row>
    <row r="15" spans="1:37" ht="13.8">
      <c r="A15" s="204"/>
      <c r="B15" s="204"/>
      <c r="C15" s="204"/>
      <c r="D15" s="204"/>
      <c r="E15" s="204"/>
      <c r="F15" s="204"/>
      <c r="G15" s="204"/>
      <c r="H15" s="204"/>
      <c r="I15" s="204"/>
      <c r="J15" s="204"/>
      <c r="K15" s="204"/>
      <c r="L15" s="204"/>
      <c r="M15" s="204"/>
      <c r="Y15" s="183"/>
      <c r="Z15" s="183"/>
      <c r="AA15" s="183"/>
      <c r="AB15" s="183"/>
      <c r="AC15" s="183"/>
      <c r="AD15" s="183"/>
      <c r="AE15" s="183"/>
      <c r="AF15" s="183"/>
      <c r="AG15" s="183"/>
      <c r="AH15" s="183"/>
      <c r="AI15" s="183"/>
      <c r="AJ15" s="183"/>
      <c r="AK15" s="183"/>
    </row>
    <row r="16" spans="1:37" ht="13.8">
      <c r="A16" s="204"/>
      <c r="B16" s="204"/>
      <c r="C16" s="204"/>
      <c r="D16" s="204"/>
      <c r="E16" s="204"/>
      <c r="F16" s="204"/>
      <c r="G16" s="204"/>
      <c r="H16" s="204"/>
      <c r="I16" s="204"/>
      <c r="J16" s="204"/>
      <c r="K16" s="204"/>
      <c r="L16" s="204"/>
      <c r="M16" s="204"/>
      <c r="Y16" s="183"/>
      <c r="Z16" s="183"/>
      <c r="AA16" s="183" t="s">
        <v>82</v>
      </c>
      <c r="AB16" s="183">
        <v>300</v>
      </c>
      <c r="AC16" s="183">
        <v>250</v>
      </c>
      <c r="AD16" s="183">
        <v>220</v>
      </c>
      <c r="AE16" s="183">
        <v>180</v>
      </c>
      <c r="AF16" s="183">
        <v>160</v>
      </c>
      <c r="AG16" s="183">
        <v>150</v>
      </c>
      <c r="AH16" s="183">
        <v>140</v>
      </c>
      <c r="AI16" s="183">
        <v>130</v>
      </c>
      <c r="AJ16" s="183">
        <v>120</v>
      </c>
      <c r="AK16" s="183">
        <v>110</v>
      </c>
    </row>
    <row r="17" spans="1:37" ht="13.8">
      <c r="A17" s="204"/>
      <c r="B17" s="204"/>
      <c r="C17" s="204"/>
      <c r="D17" s="204"/>
      <c r="E17" s="204"/>
      <c r="F17" s="204"/>
      <c r="G17" s="204"/>
      <c r="H17" s="204"/>
      <c r="I17" s="204"/>
      <c r="J17" s="204"/>
      <c r="K17" s="204"/>
      <c r="L17" s="204"/>
      <c r="M17" s="204"/>
      <c r="Y17" s="183"/>
      <c r="Z17" s="183"/>
      <c r="AA17" s="183" t="s">
        <v>86</v>
      </c>
      <c r="AB17" s="183">
        <v>250</v>
      </c>
      <c r="AC17" s="183">
        <v>200</v>
      </c>
      <c r="AD17" s="183">
        <v>160</v>
      </c>
      <c r="AE17" s="183">
        <v>140</v>
      </c>
      <c r="AF17" s="183">
        <v>120</v>
      </c>
      <c r="AG17" s="183">
        <v>110</v>
      </c>
      <c r="AH17" s="183">
        <v>100</v>
      </c>
      <c r="AI17" s="183">
        <v>90</v>
      </c>
      <c r="AJ17" s="183">
        <v>80</v>
      </c>
      <c r="AK17" s="183">
        <v>70</v>
      </c>
    </row>
    <row r="18" spans="1:37" ht="18.75" customHeight="1">
      <c r="A18" s="204"/>
      <c r="B18" s="279"/>
      <c r="C18" s="279"/>
      <c r="D18" s="280" t="str">
        <f>E7</f>
        <v>KRISTYÁN</v>
      </c>
      <c r="E18" s="280"/>
      <c r="F18" s="280" t="str">
        <f>E9</f>
        <v>SZŰCS</v>
      </c>
      <c r="G18" s="280"/>
      <c r="H18" s="280" t="str">
        <f>E11</f>
        <v>KEREKES</v>
      </c>
      <c r="I18" s="280"/>
      <c r="J18" s="204"/>
      <c r="K18" s="204"/>
      <c r="L18" s="204"/>
      <c r="M18" s="204"/>
      <c r="Y18" s="183"/>
      <c r="Z18" s="183"/>
      <c r="AA18" s="183" t="s">
        <v>90</v>
      </c>
      <c r="AB18" s="183">
        <v>200</v>
      </c>
      <c r="AC18" s="183">
        <v>150</v>
      </c>
      <c r="AD18" s="183">
        <v>130</v>
      </c>
      <c r="AE18" s="183">
        <v>110</v>
      </c>
      <c r="AF18" s="183">
        <v>95</v>
      </c>
      <c r="AG18" s="183">
        <v>80</v>
      </c>
      <c r="AH18" s="183">
        <v>70</v>
      </c>
      <c r="AI18" s="183">
        <v>60</v>
      </c>
      <c r="AJ18" s="183">
        <v>55</v>
      </c>
      <c r="AK18" s="183">
        <v>50</v>
      </c>
    </row>
    <row r="19" spans="1:37" ht="18.75" customHeight="1">
      <c r="A19" s="218" t="s">
        <v>82</v>
      </c>
      <c r="B19" s="281" t="str">
        <f>E7</f>
        <v>KRISTYÁN</v>
      </c>
      <c r="C19" s="281"/>
      <c r="D19" s="282"/>
      <c r="E19" s="282"/>
      <c r="F19" s="283" t="s">
        <v>116</v>
      </c>
      <c r="G19" s="283"/>
      <c r="H19" s="283" t="s">
        <v>175</v>
      </c>
      <c r="I19" s="283"/>
      <c r="J19" s="204"/>
      <c r="K19" s="204"/>
      <c r="L19" s="204"/>
      <c r="M19" s="204"/>
      <c r="Y19" s="183"/>
      <c r="Z19" s="183"/>
      <c r="AA19" s="183" t="s">
        <v>101</v>
      </c>
      <c r="AB19" s="183">
        <v>150</v>
      </c>
      <c r="AC19" s="183">
        <v>120</v>
      </c>
      <c r="AD19" s="183">
        <v>100</v>
      </c>
      <c r="AE19" s="183">
        <v>80</v>
      </c>
      <c r="AF19" s="183">
        <v>70</v>
      </c>
      <c r="AG19" s="183">
        <v>60</v>
      </c>
      <c r="AH19" s="183">
        <v>55</v>
      </c>
      <c r="AI19" s="183">
        <v>50</v>
      </c>
      <c r="AJ19" s="183">
        <v>45</v>
      </c>
      <c r="AK19" s="183">
        <v>40</v>
      </c>
    </row>
    <row r="20" spans="1:37" ht="18.75" customHeight="1">
      <c r="A20" s="218" t="s">
        <v>105</v>
      </c>
      <c r="B20" s="281" t="str">
        <f>E9</f>
        <v>SZŰCS</v>
      </c>
      <c r="C20" s="281"/>
      <c r="D20" s="283" t="s">
        <v>113</v>
      </c>
      <c r="E20" s="283"/>
      <c r="F20" s="282"/>
      <c r="G20" s="282"/>
      <c r="H20" s="283" t="s">
        <v>114</v>
      </c>
      <c r="I20" s="283"/>
      <c r="J20" s="204"/>
      <c r="K20" s="204"/>
      <c r="L20" s="204"/>
      <c r="M20" s="204"/>
      <c r="Y20" s="183"/>
      <c r="Z20" s="183"/>
      <c r="AA20" s="183" t="s">
        <v>102</v>
      </c>
      <c r="AB20" s="183">
        <v>120</v>
      </c>
      <c r="AC20" s="183">
        <v>90</v>
      </c>
      <c r="AD20" s="183">
        <v>65</v>
      </c>
      <c r="AE20" s="183">
        <v>55</v>
      </c>
      <c r="AF20" s="183">
        <v>50</v>
      </c>
      <c r="AG20" s="183">
        <v>45</v>
      </c>
      <c r="AH20" s="183">
        <v>40</v>
      </c>
      <c r="AI20" s="183">
        <v>35</v>
      </c>
      <c r="AJ20" s="183">
        <v>25</v>
      </c>
      <c r="AK20" s="183">
        <v>20</v>
      </c>
    </row>
    <row r="21" spans="1:37" ht="18.75" customHeight="1">
      <c r="A21" s="218" t="s">
        <v>108</v>
      </c>
      <c r="B21" s="281" t="str">
        <f>E11</f>
        <v>KEREKES</v>
      </c>
      <c r="C21" s="281"/>
      <c r="D21" s="283" t="s">
        <v>177</v>
      </c>
      <c r="E21" s="283"/>
      <c r="F21" s="283" t="s">
        <v>117</v>
      </c>
      <c r="G21" s="283"/>
      <c r="H21" s="282"/>
      <c r="I21" s="282"/>
      <c r="J21" s="204"/>
      <c r="K21" s="204"/>
      <c r="L21" s="204"/>
      <c r="M21" s="204"/>
      <c r="Y21" s="183"/>
      <c r="Z21" s="183"/>
      <c r="AA21" s="183" t="s">
        <v>103</v>
      </c>
      <c r="AB21" s="183">
        <v>90</v>
      </c>
      <c r="AC21" s="183">
        <v>60</v>
      </c>
      <c r="AD21" s="183">
        <v>45</v>
      </c>
      <c r="AE21" s="183">
        <v>34</v>
      </c>
      <c r="AF21" s="183">
        <v>27</v>
      </c>
      <c r="AG21" s="183">
        <v>22</v>
      </c>
      <c r="AH21" s="183">
        <v>18</v>
      </c>
      <c r="AI21" s="183">
        <v>15</v>
      </c>
      <c r="AJ21" s="183">
        <v>12</v>
      </c>
      <c r="AK21" s="183">
        <v>9</v>
      </c>
    </row>
    <row r="22" spans="1:37" ht="13.8">
      <c r="A22" s="204"/>
      <c r="B22" s="204"/>
      <c r="C22" s="204"/>
      <c r="D22" s="204"/>
      <c r="E22" s="204"/>
      <c r="F22" s="204"/>
      <c r="G22" s="204"/>
      <c r="H22" s="204"/>
      <c r="I22" s="204"/>
      <c r="J22" s="204"/>
      <c r="K22" s="204"/>
      <c r="L22" s="204"/>
      <c r="M22" s="204"/>
      <c r="Y22" s="183"/>
      <c r="Z22" s="183"/>
      <c r="AA22" s="183" t="s">
        <v>104</v>
      </c>
      <c r="AB22" s="183">
        <v>60</v>
      </c>
      <c r="AC22" s="183">
        <v>40</v>
      </c>
      <c r="AD22" s="183">
        <v>30</v>
      </c>
      <c r="AE22" s="183">
        <v>20</v>
      </c>
      <c r="AF22" s="183">
        <v>18</v>
      </c>
      <c r="AG22" s="183">
        <v>15</v>
      </c>
      <c r="AH22" s="183">
        <v>12</v>
      </c>
      <c r="AI22" s="183">
        <v>10</v>
      </c>
      <c r="AJ22" s="183">
        <v>8</v>
      </c>
      <c r="AK22" s="183">
        <v>6</v>
      </c>
    </row>
    <row r="23" spans="1:37" ht="13.8">
      <c r="A23" s="204"/>
      <c r="B23" s="204"/>
      <c r="C23" s="204"/>
      <c r="D23" s="204"/>
      <c r="E23" s="204"/>
      <c r="F23" s="204"/>
      <c r="G23" s="204"/>
      <c r="H23" s="204"/>
      <c r="I23" s="204"/>
      <c r="J23" s="204"/>
      <c r="K23" s="204"/>
      <c r="L23" s="204"/>
      <c r="M23" s="204"/>
      <c r="Y23" s="183"/>
      <c r="Z23" s="183"/>
      <c r="AA23" s="183" t="s">
        <v>106</v>
      </c>
      <c r="AB23" s="183">
        <v>40</v>
      </c>
      <c r="AC23" s="183">
        <v>25</v>
      </c>
      <c r="AD23" s="183">
        <v>18</v>
      </c>
      <c r="AE23" s="183">
        <v>13</v>
      </c>
      <c r="AF23" s="183">
        <v>8</v>
      </c>
      <c r="AG23" s="183">
        <v>7</v>
      </c>
      <c r="AH23" s="183">
        <v>6</v>
      </c>
      <c r="AI23" s="183">
        <v>5</v>
      </c>
      <c r="AJ23" s="183">
        <v>4</v>
      </c>
      <c r="AK23" s="183">
        <v>3</v>
      </c>
    </row>
    <row r="24" spans="1:37" ht="13.8">
      <c r="A24" s="204"/>
      <c r="B24" s="204"/>
      <c r="C24" s="204"/>
      <c r="D24" s="204"/>
      <c r="E24" s="204"/>
      <c r="F24" s="204"/>
      <c r="G24" s="204"/>
      <c r="H24" s="204"/>
      <c r="I24" s="204"/>
      <c r="J24" s="204"/>
      <c r="K24" s="204"/>
      <c r="L24" s="204"/>
      <c r="M24" s="204"/>
      <c r="Y24" s="183"/>
      <c r="Z24" s="183"/>
      <c r="AA24" s="183" t="s">
        <v>107</v>
      </c>
      <c r="AB24" s="183">
        <v>25</v>
      </c>
      <c r="AC24" s="183">
        <v>15</v>
      </c>
      <c r="AD24" s="183">
        <v>13</v>
      </c>
      <c r="AE24" s="183">
        <v>7</v>
      </c>
      <c r="AF24" s="183">
        <v>6</v>
      </c>
      <c r="AG24" s="183">
        <v>5</v>
      </c>
      <c r="AH24" s="183">
        <v>4</v>
      </c>
      <c r="AI24" s="183">
        <v>3</v>
      </c>
      <c r="AJ24" s="183">
        <v>2</v>
      </c>
      <c r="AK24" s="183">
        <v>1</v>
      </c>
    </row>
    <row r="25" spans="1:37" ht="13.8">
      <c r="A25" s="204"/>
      <c r="B25" s="204"/>
      <c r="C25" s="204"/>
      <c r="D25" s="204"/>
      <c r="E25" s="204"/>
      <c r="F25" s="204"/>
      <c r="G25" s="204"/>
      <c r="H25" s="204"/>
      <c r="I25" s="204"/>
      <c r="J25" s="204"/>
      <c r="K25" s="204"/>
      <c r="L25" s="204"/>
      <c r="M25" s="204"/>
      <c r="Y25" s="183"/>
      <c r="Z25" s="183"/>
      <c r="AA25" s="183" t="s">
        <v>109</v>
      </c>
      <c r="AB25" s="183">
        <v>15</v>
      </c>
      <c r="AC25" s="183">
        <v>10</v>
      </c>
      <c r="AD25" s="183">
        <v>8</v>
      </c>
      <c r="AE25" s="183">
        <v>4</v>
      </c>
      <c r="AF25" s="183">
        <v>3</v>
      </c>
      <c r="AG25" s="183">
        <v>2</v>
      </c>
      <c r="AH25" s="183">
        <v>1</v>
      </c>
      <c r="AI25" s="183">
        <v>0</v>
      </c>
      <c r="AJ25" s="183">
        <v>0</v>
      </c>
      <c r="AK25" s="183">
        <v>0</v>
      </c>
    </row>
    <row r="26" spans="1:37" ht="13.8">
      <c r="A26" s="204"/>
      <c r="B26" s="204"/>
      <c r="C26" s="204"/>
      <c r="D26" s="204"/>
      <c r="E26" s="204"/>
      <c r="F26" s="204"/>
      <c r="G26" s="204"/>
      <c r="H26" s="204"/>
      <c r="I26" s="204"/>
      <c r="J26" s="204"/>
      <c r="K26" s="204"/>
      <c r="L26" s="204"/>
      <c r="M26" s="204"/>
      <c r="Y26" s="183"/>
      <c r="Z26" s="183"/>
      <c r="AA26" s="183" t="s">
        <v>110</v>
      </c>
      <c r="AB26" s="183">
        <v>10</v>
      </c>
      <c r="AC26" s="183">
        <v>6</v>
      </c>
      <c r="AD26" s="183">
        <v>4</v>
      </c>
      <c r="AE26" s="183">
        <v>2</v>
      </c>
      <c r="AF26" s="183">
        <v>1</v>
      </c>
      <c r="AG26" s="183">
        <v>0</v>
      </c>
      <c r="AH26" s="183">
        <v>0</v>
      </c>
      <c r="AI26" s="183">
        <v>0</v>
      </c>
      <c r="AJ26" s="183">
        <v>0</v>
      </c>
      <c r="AK26" s="183">
        <v>0</v>
      </c>
    </row>
    <row r="27" spans="1:37" ht="13.8">
      <c r="A27" s="204"/>
      <c r="B27" s="204"/>
      <c r="C27" s="204"/>
      <c r="D27" s="204"/>
      <c r="E27" s="204"/>
      <c r="F27" s="204"/>
      <c r="G27" s="204"/>
      <c r="H27" s="204"/>
      <c r="I27" s="204"/>
      <c r="J27" s="204"/>
      <c r="K27" s="204"/>
      <c r="L27" s="204"/>
      <c r="M27" s="204"/>
      <c r="Y27" s="183"/>
      <c r="Z27" s="183"/>
      <c r="AA27" s="183" t="s">
        <v>112</v>
      </c>
      <c r="AB27" s="183">
        <v>3</v>
      </c>
      <c r="AC27" s="183">
        <v>2</v>
      </c>
      <c r="AD27" s="183">
        <v>1</v>
      </c>
      <c r="AE27" s="183">
        <v>0</v>
      </c>
      <c r="AF27" s="183">
        <v>0</v>
      </c>
      <c r="AG27" s="183">
        <v>0</v>
      </c>
      <c r="AH27" s="183">
        <v>0</v>
      </c>
      <c r="AI27" s="183">
        <v>0</v>
      </c>
      <c r="AJ27" s="183">
        <v>0</v>
      </c>
      <c r="AK27" s="183">
        <v>0</v>
      </c>
    </row>
    <row r="28" spans="1:37" ht="13.8">
      <c r="A28" s="204"/>
      <c r="B28" s="204"/>
      <c r="C28" s="204"/>
      <c r="D28" s="204"/>
      <c r="E28" s="204"/>
      <c r="F28" s="204"/>
      <c r="G28" s="204"/>
      <c r="H28" s="204"/>
      <c r="I28" s="204"/>
      <c r="J28" s="204"/>
      <c r="K28" s="204"/>
      <c r="L28" s="204"/>
      <c r="M28" s="204"/>
    </row>
    <row r="29" spans="1:37" ht="13.8">
      <c r="A29" s="204"/>
      <c r="B29" s="204"/>
      <c r="C29" s="204"/>
      <c r="D29" s="204"/>
      <c r="E29" s="204"/>
      <c r="F29" s="204"/>
      <c r="G29" s="204"/>
      <c r="H29" s="204"/>
      <c r="I29" s="204"/>
      <c r="J29" s="204"/>
      <c r="K29" s="204"/>
      <c r="L29" s="204"/>
      <c r="M29" s="204"/>
    </row>
    <row r="30" spans="1:37" ht="13.8">
      <c r="A30" s="204"/>
      <c r="B30" s="204"/>
      <c r="C30" s="204"/>
      <c r="D30" s="204"/>
      <c r="E30" s="204"/>
      <c r="F30" s="204"/>
      <c r="G30" s="204"/>
      <c r="H30" s="204"/>
      <c r="I30" s="204"/>
      <c r="J30" s="204"/>
      <c r="K30" s="204"/>
      <c r="L30" s="204"/>
      <c r="M30" s="204"/>
    </row>
    <row r="31" spans="1:37" ht="13.8">
      <c r="A31" s="204"/>
      <c r="B31" s="204"/>
      <c r="C31" s="204"/>
      <c r="D31" s="204"/>
      <c r="E31" s="204"/>
      <c r="F31" s="204"/>
      <c r="G31" s="204"/>
      <c r="H31" s="204"/>
      <c r="I31" s="204"/>
      <c r="J31" s="204"/>
      <c r="K31" s="204"/>
      <c r="L31" s="204"/>
      <c r="M31" s="204"/>
    </row>
    <row r="32" spans="1:37" ht="13.8">
      <c r="A32" s="204"/>
      <c r="B32" s="204"/>
      <c r="C32" s="204"/>
      <c r="D32" s="204"/>
      <c r="E32" s="204"/>
      <c r="F32" s="204"/>
      <c r="G32" s="204"/>
      <c r="H32" s="204"/>
      <c r="I32" s="204"/>
      <c r="J32" s="204"/>
      <c r="K32" s="204"/>
      <c r="L32" s="219"/>
      <c r="M32" s="219"/>
      <c r="O32" s="172"/>
      <c r="P32" s="172"/>
      <c r="Q32" s="172"/>
      <c r="R32" s="172"/>
      <c r="S32" s="172"/>
    </row>
    <row r="33" spans="1:19" ht="13.8">
      <c r="A33" s="220" t="s">
        <v>93</v>
      </c>
      <c r="B33" s="221"/>
      <c r="C33" s="222"/>
      <c r="D33" s="223" t="s">
        <v>119</v>
      </c>
      <c r="E33" s="224" t="s">
        <v>120</v>
      </c>
      <c r="F33" s="225"/>
      <c r="G33" s="223" t="s">
        <v>119</v>
      </c>
      <c r="H33" s="224" t="s">
        <v>121</v>
      </c>
      <c r="I33" s="226"/>
      <c r="J33" s="224" t="s">
        <v>122</v>
      </c>
      <c r="K33" s="227" t="s">
        <v>123</v>
      </c>
      <c r="L33" s="33"/>
      <c r="M33" s="297"/>
      <c r="N33" s="298"/>
      <c r="O33" s="172"/>
      <c r="P33" s="228"/>
      <c r="Q33" s="228"/>
      <c r="R33" s="186"/>
      <c r="S33" s="172"/>
    </row>
    <row r="34" spans="1:19" ht="13.8">
      <c r="A34" s="229" t="s">
        <v>124</v>
      </c>
      <c r="B34" s="230"/>
      <c r="C34" s="231"/>
      <c r="D34" s="232"/>
      <c r="E34" s="284"/>
      <c r="F34" s="284"/>
      <c r="G34" s="233" t="s">
        <v>125</v>
      </c>
      <c r="H34" s="230"/>
      <c r="I34" s="234"/>
      <c r="J34" s="235"/>
      <c r="K34" s="236" t="s">
        <v>126</v>
      </c>
      <c r="L34" s="237"/>
      <c r="M34" s="260"/>
      <c r="O34" s="172"/>
      <c r="P34" s="187"/>
      <c r="Q34" s="187"/>
      <c r="R34" s="239"/>
      <c r="S34" s="172"/>
    </row>
    <row r="35" spans="1:19" ht="13.8">
      <c r="A35" s="240" t="s">
        <v>127</v>
      </c>
      <c r="B35" s="241"/>
      <c r="C35" s="242"/>
      <c r="D35" s="243"/>
      <c r="E35" s="285"/>
      <c r="F35" s="285"/>
      <c r="G35" s="244" t="s">
        <v>128</v>
      </c>
      <c r="H35" s="245"/>
      <c r="I35" s="246"/>
      <c r="J35" s="247"/>
      <c r="K35" s="248"/>
      <c r="L35" s="219"/>
      <c r="M35" s="249"/>
      <c r="O35" s="172"/>
      <c r="P35" s="239"/>
      <c r="Q35" s="250"/>
      <c r="R35" s="239"/>
      <c r="S35" s="172"/>
    </row>
    <row r="36" spans="1:19" ht="13.8">
      <c r="A36" s="251"/>
      <c r="B36" s="252"/>
      <c r="C36" s="253"/>
      <c r="D36" s="243"/>
      <c r="E36" s="254"/>
      <c r="F36" s="255"/>
      <c r="G36" s="244" t="s">
        <v>129</v>
      </c>
      <c r="H36" s="245"/>
      <c r="I36" s="246"/>
      <c r="J36" s="247"/>
      <c r="K36" s="236" t="s">
        <v>130</v>
      </c>
      <c r="L36" s="237"/>
      <c r="M36" s="238"/>
      <c r="O36" s="172"/>
      <c r="P36" s="187"/>
      <c r="Q36" s="187"/>
      <c r="R36" s="239"/>
      <c r="S36" s="172"/>
    </row>
    <row r="37" spans="1:19" ht="13.8">
      <c r="A37" s="256"/>
      <c r="B37" s="257"/>
      <c r="C37" s="258"/>
      <c r="D37" s="243"/>
      <c r="E37" s="254"/>
      <c r="F37" s="255"/>
      <c r="G37" s="244" t="s">
        <v>131</v>
      </c>
      <c r="H37" s="245"/>
      <c r="I37" s="246"/>
      <c r="J37" s="247"/>
      <c r="K37" s="259"/>
      <c r="L37" s="255"/>
      <c r="M37" s="260"/>
      <c r="O37" s="172"/>
      <c r="P37" s="239"/>
      <c r="Q37" s="250"/>
      <c r="R37" s="239"/>
      <c r="S37" s="172"/>
    </row>
    <row r="38" spans="1:19" ht="13.8">
      <c r="A38" s="261"/>
      <c r="B38" s="262"/>
      <c r="C38" s="263"/>
      <c r="D38" s="243"/>
      <c r="E38" s="254"/>
      <c r="F38" s="255"/>
      <c r="G38" s="244" t="s">
        <v>132</v>
      </c>
      <c r="H38" s="245"/>
      <c r="I38" s="246"/>
      <c r="J38" s="247"/>
      <c r="K38" s="240"/>
      <c r="L38" s="219"/>
      <c r="M38" s="249"/>
      <c r="O38" s="172"/>
      <c r="P38" s="239"/>
      <c r="Q38" s="250"/>
      <c r="R38" s="239"/>
      <c r="S38" s="172"/>
    </row>
    <row r="39" spans="1:19" ht="13.8">
      <c r="A39" s="264"/>
      <c r="B39" s="265"/>
      <c r="C39" s="258"/>
      <c r="D39" s="243"/>
      <c r="E39" s="254"/>
      <c r="F39" s="255"/>
      <c r="G39" s="244" t="s">
        <v>133</v>
      </c>
      <c r="H39" s="245"/>
      <c r="I39" s="246"/>
      <c r="J39" s="247"/>
      <c r="K39" s="236" t="s">
        <v>44</v>
      </c>
      <c r="L39" s="237"/>
      <c r="M39" s="238"/>
      <c r="O39" s="172"/>
      <c r="P39" s="187"/>
      <c r="Q39" s="187"/>
      <c r="R39" s="239"/>
      <c r="S39" s="172"/>
    </row>
    <row r="40" spans="1:19" ht="13.8">
      <c r="A40" s="264"/>
      <c r="B40" s="265"/>
      <c r="C40" s="266"/>
      <c r="D40" s="243"/>
      <c r="E40" s="254"/>
      <c r="F40" s="255"/>
      <c r="G40" s="244" t="s">
        <v>134</v>
      </c>
      <c r="H40" s="245"/>
      <c r="I40" s="246"/>
      <c r="J40" s="247"/>
      <c r="K40" s="259"/>
      <c r="L40" s="255"/>
      <c r="M40" s="260"/>
      <c r="O40" s="172"/>
      <c r="P40" s="239"/>
      <c r="Q40" s="250"/>
      <c r="R40" s="239"/>
      <c r="S40" s="172"/>
    </row>
    <row r="41" spans="1:19" ht="13.8">
      <c r="A41" s="267"/>
      <c r="B41" s="268"/>
      <c r="C41" s="269"/>
      <c r="D41" s="270"/>
      <c r="E41" s="271"/>
      <c r="F41" s="219"/>
      <c r="G41" s="272" t="s">
        <v>135</v>
      </c>
      <c r="H41" s="241"/>
      <c r="I41" s="273"/>
      <c r="J41" s="274"/>
      <c r="K41" s="240" t="str">
        <f>L4</f>
        <v>Krupanics Veronika</v>
      </c>
      <c r="L41" s="219"/>
      <c r="M41" s="249"/>
      <c r="O41" s="172"/>
      <c r="P41" s="239"/>
      <c r="Q41" s="250"/>
      <c r="R41" s="275"/>
      <c r="S41" s="172"/>
    </row>
    <row r="42" spans="1:19" ht="13.8">
      <c r="O42" s="172"/>
      <c r="P42" s="172"/>
      <c r="Q42" s="172"/>
      <c r="R42" s="172"/>
      <c r="S42" s="172"/>
    </row>
    <row r="43" spans="1:19" ht="13.8">
      <c r="O43" s="172"/>
      <c r="P43" s="172"/>
      <c r="Q43" s="172"/>
      <c r="R43" s="172"/>
      <c r="S43" s="172"/>
    </row>
  </sheetData>
  <mergeCells count="20">
    <mergeCell ref="B21:C21"/>
    <mergeCell ref="D21:E21"/>
    <mergeCell ref="F21:G21"/>
    <mergeCell ref="H21:I21"/>
    <mergeCell ref="E34:F34"/>
    <mergeCell ref="E35:F35"/>
    <mergeCell ref="B19:C19"/>
    <mergeCell ref="D19:E19"/>
    <mergeCell ref="F19:G19"/>
    <mergeCell ref="H19:I19"/>
    <mergeCell ref="B20:C20"/>
    <mergeCell ref="D20:E20"/>
    <mergeCell ref="F20:G20"/>
    <mergeCell ref="H20:I20"/>
    <mergeCell ref="A1:F1"/>
    <mergeCell ref="A4:C4"/>
    <mergeCell ref="B18:C18"/>
    <mergeCell ref="D18:E18"/>
    <mergeCell ref="F18:G18"/>
    <mergeCell ref="H18:I18"/>
  </mergeCells>
  <conditionalFormatting sqref="E7 E9 E11">
    <cfRule type="cellIs" dxfId="67" priority="83" stopIfTrue="1" operator="equal">
      <formula>"Bye"</formula>
    </cfRule>
  </conditionalFormatting>
  <conditionalFormatting sqref="R41">
    <cfRule type="expression" dxfId="66" priority="84" stopIfTrue="1">
      <formula>$O$1="CU"</formula>
    </cfRule>
  </conditionalFormatting>
  <printOptions horizontalCentered="1" verticalCentered="1"/>
  <pageMargins left="0" right="0" top="1.2791338582677163" bottom="1.2791338582677163" header="0.98385826771653528" footer="0.98385826771653528"/>
  <pageSetup paperSize="0" scale="95" fitToWidth="0" fitToHeight="0" pageOrder="overThenDown" orientation="portrait" horizontalDpi="0" verticalDpi="0" copies="0"/>
  <headerFooter alignWithMargins="0"/>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6"/>
  <sheetViews>
    <sheetView workbookViewId="0"/>
  </sheetViews>
  <sheetFormatPr defaultRowHeight="14.7"/>
  <cols>
    <col min="1" max="1" width="3.59765625" customWidth="1"/>
    <col min="2" max="2" width="15.296875" customWidth="1"/>
    <col min="3" max="3" width="12.8984375" customWidth="1"/>
    <col min="4" max="4" width="12.796875" style="90" customWidth="1"/>
    <col min="5" max="5" width="11.19921875" style="162" customWidth="1"/>
    <col min="6" max="6" width="5.69921875" style="163" hidden="1" customWidth="1"/>
    <col min="7" max="7" width="27.59765625" style="163" customWidth="1"/>
    <col min="8" max="8" width="7.09765625" style="90" customWidth="1"/>
    <col min="9" max="13" width="6.8984375" style="90" hidden="1" customWidth="1"/>
    <col min="14" max="15" width="6.8984375" style="90" customWidth="1"/>
    <col min="16" max="16" width="6.8984375" style="90" hidden="1" customWidth="1"/>
    <col min="17" max="17" width="6.8984375" style="90" customWidth="1"/>
    <col min="18" max="1024" width="8.3984375" customWidth="1"/>
  </cols>
  <sheetData>
    <row r="1" spans="1:17" ht="24.6">
      <c r="A1" s="92" t="str">
        <f>Altalanos!$A$6</f>
        <v>Kinder Kupa 3.</v>
      </c>
      <c r="B1" s="93"/>
      <c r="C1" s="93"/>
      <c r="D1" s="94"/>
      <c r="E1" s="95" t="s">
        <v>40</v>
      </c>
      <c r="F1" s="96"/>
      <c r="G1" s="97"/>
      <c r="H1" s="98"/>
      <c r="I1" s="98"/>
      <c r="J1" s="99"/>
      <c r="K1" s="99"/>
      <c r="L1" s="99"/>
      <c r="M1" s="99"/>
      <c r="N1" s="99"/>
      <c r="O1" s="299"/>
      <c r="P1" s="99"/>
      <c r="Q1" s="100"/>
    </row>
    <row r="2" spans="1:17" ht="13.8">
      <c r="B2" s="101" t="s">
        <v>41</v>
      </c>
      <c r="C2" s="289" t="str">
        <f>Altalanos!$C$8</f>
        <v>L12</v>
      </c>
      <c r="D2" s="102"/>
      <c r="E2" s="95" t="s">
        <v>42</v>
      </c>
      <c r="F2" s="103"/>
      <c r="G2" s="103"/>
      <c r="H2" s="104"/>
      <c r="I2" s="104"/>
      <c r="J2" s="105"/>
      <c r="K2" s="105"/>
      <c r="L2" s="105"/>
      <c r="M2" s="105"/>
      <c r="N2" s="106"/>
      <c r="O2" s="162"/>
      <c r="P2" s="107"/>
      <c r="Q2" s="106"/>
    </row>
    <row r="3" spans="1:17" s="6" customFormat="1" ht="13.8">
      <c r="A3" s="108" t="s">
        <v>43</v>
      </c>
      <c r="B3" s="109"/>
      <c r="C3" s="109"/>
      <c r="D3" s="109"/>
      <c r="E3" s="109"/>
      <c r="F3" s="109"/>
      <c r="G3" s="109"/>
      <c r="H3" s="109"/>
      <c r="I3" s="110"/>
      <c r="J3" s="111"/>
      <c r="K3" s="112"/>
      <c r="L3" s="112"/>
      <c r="M3" s="112"/>
      <c r="N3" s="113" t="s">
        <v>44</v>
      </c>
      <c r="O3" s="300"/>
      <c r="P3" s="115"/>
      <c r="Q3" s="116"/>
    </row>
    <row r="4" spans="1:17" s="6" customFormat="1" ht="13.8">
      <c r="A4" s="56" t="s">
        <v>27</v>
      </c>
      <c r="B4" s="56"/>
      <c r="C4" s="54" t="s">
        <v>15</v>
      </c>
      <c r="D4" s="56" t="s">
        <v>45</v>
      </c>
      <c r="E4" s="117"/>
      <c r="G4" s="118"/>
      <c r="H4" s="119" t="s">
        <v>46</v>
      </c>
      <c r="I4" s="120"/>
      <c r="J4" s="121"/>
      <c r="K4" s="122"/>
      <c r="L4" s="122"/>
      <c r="M4" s="122"/>
      <c r="N4" s="121"/>
      <c r="O4" s="301"/>
      <c r="P4" s="123"/>
      <c r="Q4" s="124"/>
    </row>
    <row r="5" spans="1:17" s="6" customFormat="1" ht="13.8">
      <c r="A5" s="125" t="str">
        <f>Altalanos!$A$10</f>
        <v>2022.04.02-04</v>
      </c>
      <c r="B5" s="125"/>
      <c r="C5" s="126" t="str">
        <f>Altalanos!$C$10</f>
        <v>Mogyoród</v>
      </c>
      <c r="D5" s="127" t="str">
        <f>Altalanos!$D$10</f>
        <v xml:space="preserve">  </v>
      </c>
      <c r="E5" s="127"/>
      <c r="F5" s="127"/>
      <c r="G5" s="127"/>
      <c r="H5" s="128" t="str">
        <f>Altalanos!$E$10</f>
        <v>Krupanics Veronika</v>
      </c>
      <c r="I5" s="129"/>
      <c r="J5" s="130"/>
      <c r="K5" s="128"/>
      <c r="L5" s="128"/>
      <c r="M5" s="128"/>
      <c r="N5" s="130"/>
      <c r="O5" s="302"/>
      <c r="P5" s="127"/>
      <c r="Q5" s="131"/>
    </row>
    <row r="6" spans="1:17" ht="30" customHeight="1">
      <c r="A6" s="132" t="s">
        <v>47</v>
      </c>
      <c r="B6" s="133" t="s">
        <v>30</v>
      </c>
      <c r="C6" s="133" t="s">
        <v>31</v>
      </c>
      <c r="D6" s="133" t="s">
        <v>48</v>
      </c>
      <c r="E6" s="133" t="s">
        <v>49</v>
      </c>
      <c r="F6" s="133" t="s">
        <v>50</v>
      </c>
      <c r="G6" s="133" t="s">
        <v>51</v>
      </c>
      <c r="H6" s="134" t="s">
        <v>52</v>
      </c>
      <c r="I6" s="135"/>
      <c r="J6" s="136" t="s">
        <v>53</v>
      </c>
      <c r="K6" s="137" t="s">
        <v>54</v>
      </c>
      <c r="L6" s="136" t="s">
        <v>55</v>
      </c>
      <c r="M6" s="138" t="s">
        <v>56</v>
      </c>
      <c r="N6" s="132" t="s">
        <v>57</v>
      </c>
      <c r="O6" s="139" t="s">
        <v>58</v>
      </c>
      <c r="P6" s="140" t="s">
        <v>59</v>
      </c>
      <c r="Q6" s="133" t="s">
        <v>60</v>
      </c>
    </row>
    <row r="7" spans="1:17" s="72" customFormat="1" ht="18.899999999999999" customHeight="1">
      <c r="A7" s="303">
        <v>1</v>
      </c>
      <c r="B7" s="142" t="s">
        <v>182</v>
      </c>
      <c r="C7" s="142" t="s">
        <v>65</v>
      </c>
      <c r="D7" s="143" t="s">
        <v>150</v>
      </c>
      <c r="E7" s="144"/>
      <c r="F7" s="145"/>
      <c r="G7" s="146"/>
      <c r="H7" s="143"/>
      <c r="I7" s="143"/>
      <c r="J7" s="147"/>
      <c r="K7" s="148"/>
      <c r="L7" s="147"/>
      <c r="M7" s="148"/>
      <c r="N7" s="149"/>
      <c r="O7" s="288">
        <v>22</v>
      </c>
      <c r="P7" s="151"/>
      <c r="Q7" s="143">
        <v>1</v>
      </c>
    </row>
    <row r="8" spans="1:17" s="72" customFormat="1" ht="18.899999999999999" customHeight="1">
      <c r="A8" s="303">
        <v>2</v>
      </c>
      <c r="B8" s="142" t="s">
        <v>183</v>
      </c>
      <c r="C8" s="142" t="s">
        <v>184</v>
      </c>
      <c r="D8" s="143" t="s">
        <v>185</v>
      </c>
      <c r="E8" s="144"/>
      <c r="F8" s="145"/>
      <c r="G8" s="146"/>
      <c r="H8" s="143"/>
      <c r="I8" s="143"/>
      <c r="J8" s="147"/>
      <c r="K8" s="148"/>
      <c r="L8" s="147"/>
      <c r="M8" s="148"/>
      <c r="N8" s="149"/>
      <c r="O8" s="304">
        <v>26</v>
      </c>
      <c r="P8" s="151"/>
      <c r="Q8" s="143">
        <v>2</v>
      </c>
    </row>
    <row r="9" spans="1:17" s="72" customFormat="1" ht="18.899999999999999" customHeight="1">
      <c r="A9" s="303">
        <v>3</v>
      </c>
      <c r="B9" s="142" t="s">
        <v>79</v>
      </c>
      <c r="C9" s="142" t="s">
        <v>186</v>
      </c>
      <c r="D9" s="143" t="s">
        <v>187</v>
      </c>
      <c r="E9" s="144"/>
      <c r="F9" s="145"/>
      <c r="G9" s="146"/>
      <c r="H9" s="143"/>
      <c r="I9" s="143"/>
      <c r="J9" s="147"/>
      <c r="K9" s="148"/>
      <c r="L9" s="147"/>
      <c r="M9" s="148"/>
      <c r="N9" s="149"/>
      <c r="O9" s="288">
        <v>29</v>
      </c>
      <c r="P9" s="152"/>
      <c r="Q9" s="149">
        <v>3</v>
      </c>
    </row>
    <row r="10" spans="1:17" s="72" customFormat="1" ht="18.899999999999999" customHeight="1">
      <c r="A10" s="303">
        <v>4</v>
      </c>
      <c r="B10" s="142" t="s">
        <v>188</v>
      </c>
      <c r="C10" s="142" t="s">
        <v>189</v>
      </c>
      <c r="D10" s="143" t="s">
        <v>190</v>
      </c>
      <c r="E10" s="144"/>
      <c r="F10" s="143"/>
      <c r="G10" s="143"/>
      <c r="H10" s="143"/>
      <c r="I10" s="143"/>
      <c r="J10" s="147"/>
      <c r="K10" s="148"/>
      <c r="L10" s="147"/>
      <c r="M10" s="155"/>
      <c r="N10" s="149"/>
      <c r="O10" s="288">
        <v>31</v>
      </c>
      <c r="P10" s="153"/>
      <c r="Q10" s="154">
        <v>4</v>
      </c>
    </row>
    <row r="11" spans="1:17" s="72" customFormat="1" ht="18.899999999999999" customHeight="1">
      <c r="A11" s="303">
        <v>5</v>
      </c>
      <c r="B11" s="142" t="s">
        <v>164</v>
      </c>
      <c r="C11" s="142" t="s">
        <v>191</v>
      </c>
      <c r="D11" s="143" t="s">
        <v>78</v>
      </c>
      <c r="E11" s="144"/>
      <c r="F11" s="145"/>
      <c r="G11" s="146"/>
      <c r="H11" s="143"/>
      <c r="I11" s="143"/>
      <c r="J11" s="147"/>
      <c r="K11" s="148"/>
      <c r="L11" s="147"/>
      <c r="M11" s="148"/>
      <c r="N11" s="149"/>
      <c r="O11" s="288">
        <v>32</v>
      </c>
      <c r="P11" s="153"/>
      <c r="Q11" s="154"/>
    </row>
    <row r="12" spans="1:17" s="72" customFormat="1" ht="18.899999999999999" customHeight="1">
      <c r="A12" s="303">
        <v>6</v>
      </c>
      <c r="B12" s="142" t="s">
        <v>192</v>
      </c>
      <c r="C12" s="142" t="s">
        <v>193</v>
      </c>
      <c r="D12" s="143" t="s">
        <v>194</v>
      </c>
      <c r="E12" s="144"/>
      <c r="F12" s="143"/>
      <c r="G12" s="143"/>
      <c r="H12" s="143"/>
      <c r="I12" s="143"/>
      <c r="J12" s="147"/>
      <c r="K12" s="148"/>
      <c r="L12" s="147"/>
      <c r="M12" s="155"/>
      <c r="N12" s="149"/>
      <c r="O12" s="288">
        <v>38</v>
      </c>
      <c r="P12" s="153"/>
      <c r="Q12" s="154"/>
    </row>
    <row r="13" spans="1:17" s="72" customFormat="1" ht="18.899999999999999" customHeight="1">
      <c r="A13" s="303">
        <v>7</v>
      </c>
      <c r="B13" s="142" t="s">
        <v>195</v>
      </c>
      <c r="C13" s="142" t="s">
        <v>196</v>
      </c>
      <c r="D13" s="143" t="s">
        <v>197</v>
      </c>
      <c r="E13" s="144"/>
      <c r="F13" s="143"/>
      <c r="G13" s="143"/>
      <c r="H13" s="143"/>
      <c r="I13" s="143"/>
      <c r="J13" s="147"/>
      <c r="K13" s="148"/>
      <c r="L13" s="147"/>
      <c r="M13" s="155"/>
      <c r="N13" s="149"/>
      <c r="O13" s="288">
        <v>40</v>
      </c>
      <c r="P13" s="153"/>
      <c r="Q13" s="154"/>
    </row>
    <row r="14" spans="1:17" s="72" customFormat="1" ht="18.899999999999999" customHeight="1">
      <c r="A14" s="303">
        <v>8</v>
      </c>
      <c r="B14" s="142" t="s">
        <v>198</v>
      </c>
      <c r="C14" s="142" t="s">
        <v>199</v>
      </c>
      <c r="D14" s="143" t="s">
        <v>153</v>
      </c>
      <c r="E14" s="144"/>
      <c r="F14" s="143"/>
      <c r="G14" s="143"/>
      <c r="H14" s="143"/>
      <c r="I14" s="143"/>
      <c r="J14" s="147"/>
      <c r="K14" s="148"/>
      <c r="L14" s="147"/>
      <c r="M14" s="155"/>
      <c r="N14" s="149"/>
      <c r="O14" s="288">
        <v>42</v>
      </c>
      <c r="P14" s="153"/>
      <c r="Q14" s="154"/>
    </row>
    <row r="15" spans="1:17" s="72" customFormat="1" ht="18.899999999999999" customHeight="1">
      <c r="A15" s="303">
        <v>9</v>
      </c>
      <c r="B15" s="142" t="s">
        <v>61</v>
      </c>
      <c r="C15" s="142" t="s">
        <v>200</v>
      </c>
      <c r="D15" s="143" t="s">
        <v>81</v>
      </c>
      <c r="E15" s="144"/>
      <c r="F15" s="143"/>
      <c r="G15" s="143"/>
      <c r="H15" s="143"/>
      <c r="I15" s="143"/>
      <c r="J15" s="147"/>
      <c r="K15" s="148"/>
      <c r="L15" s="147"/>
      <c r="M15" s="155"/>
      <c r="N15" s="149"/>
      <c r="O15" s="288">
        <v>55</v>
      </c>
      <c r="P15" s="143"/>
      <c r="Q15" s="143"/>
    </row>
    <row r="16" spans="1:17" s="72" customFormat="1" ht="18.899999999999999" customHeight="1">
      <c r="A16" s="303">
        <v>10</v>
      </c>
      <c r="B16" s="142" t="s">
        <v>201</v>
      </c>
      <c r="C16" s="142" t="s">
        <v>202</v>
      </c>
      <c r="D16" s="143" t="s">
        <v>203</v>
      </c>
      <c r="E16" s="144"/>
      <c r="F16" s="143"/>
      <c r="G16" s="143"/>
      <c r="H16" s="143"/>
      <c r="I16" s="143"/>
      <c r="J16" s="147"/>
      <c r="K16" s="148"/>
      <c r="L16" s="147"/>
      <c r="M16" s="155"/>
      <c r="N16" s="149"/>
      <c r="O16" s="288">
        <v>59</v>
      </c>
      <c r="P16" s="151"/>
      <c r="Q16" s="143"/>
    </row>
    <row r="17" spans="1:17" s="72" customFormat="1" ht="18.899999999999999" customHeight="1">
      <c r="A17" s="303">
        <v>11</v>
      </c>
      <c r="B17" s="142" t="s">
        <v>204</v>
      </c>
      <c r="C17" s="142" t="s">
        <v>205</v>
      </c>
      <c r="D17" s="143" t="s">
        <v>194</v>
      </c>
      <c r="E17" s="144"/>
      <c r="F17" s="145"/>
      <c r="G17" s="146"/>
      <c r="H17" s="143"/>
      <c r="I17" s="143"/>
      <c r="J17" s="147"/>
      <c r="K17" s="148"/>
      <c r="L17" s="147"/>
      <c r="M17" s="148"/>
      <c r="N17" s="149"/>
      <c r="O17" s="149">
        <v>61</v>
      </c>
      <c r="P17" s="151"/>
      <c r="Q17" s="143"/>
    </row>
    <row r="18" spans="1:17" s="72" customFormat="1" ht="18.899999999999999" customHeight="1">
      <c r="A18" s="303">
        <v>12</v>
      </c>
      <c r="B18" s="142" t="s">
        <v>206</v>
      </c>
      <c r="C18" s="142" t="s">
        <v>207</v>
      </c>
      <c r="D18" s="143" t="s">
        <v>69</v>
      </c>
      <c r="E18" s="144"/>
      <c r="F18" s="145"/>
      <c r="G18" s="146"/>
      <c r="H18" s="143"/>
      <c r="I18" s="143"/>
      <c r="J18" s="147"/>
      <c r="K18" s="148"/>
      <c r="L18" s="147"/>
      <c r="M18" s="148"/>
      <c r="N18" s="149"/>
      <c r="O18" s="149">
        <v>61</v>
      </c>
      <c r="P18" s="151"/>
      <c r="Q18" s="143"/>
    </row>
    <row r="19" spans="1:17" s="72" customFormat="1" ht="18.899999999999999" customHeight="1">
      <c r="A19" s="303">
        <v>13</v>
      </c>
      <c r="B19" s="142" t="s">
        <v>204</v>
      </c>
      <c r="C19" s="142" t="s">
        <v>208</v>
      </c>
      <c r="D19" s="143" t="s">
        <v>194</v>
      </c>
      <c r="E19" s="144"/>
      <c r="F19" s="145"/>
      <c r="G19" s="146"/>
      <c r="H19" s="143"/>
      <c r="I19" s="143"/>
      <c r="J19" s="147"/>
      <c r="K19" s="148"/>
      <c r="L19" s="147"/>
      <c r="M19" s="148"/>
      <c r="N19" s="149"/>
      <c r="O19" s="288">
        <v>61</v>
      </c>
      <c r="P19" s="151"/>
      <c r="Q19" s="143"/>
    </row>
    <row r="20" spans="1:17" s="72" customFormat="1" ht="18.899999999999999" customHeight="1">
      <c r="A20" s="303">
        <v>14</v>
      </c>
      <c r="B20" s="142" t="s">
        <v>209</v>
      </c>
      <c r="C20" s="142" t="s">
        <v>210</v>
      </c>
      <c r="D20" s="143" t="s">
        <v>150</v>
      </c>
      <c r="E20" s="144"/>
      <c r="F20" s="145"/>
      <c r="G20" s="146"/>
      <c r="H20" s="143"/>
      <c r="I20" s="143"/>
      <c r="J20" s="147"/>
      <c r="K20" s="148"/>
      <c r="L20" s="147"/>
      <c r="M20" s="148"/>
      <c r="N20" s="149"/>
      <c r="O20" s="288" t="s">
        <v>211</v>
      </c>
      <c r="P20" s="151"/>
      <c r="Q20" s="143"/>
    </row>
    <row r="21" spans="1:17" s="72" customFormat="1" ht="18.899999999999999" customHeight="1">
      <c r="A21" s="303">
        <v>15</v>
      </c>
      <c r="B21" s="142" t="s">
        <v>212</v>
      </c>
      <c r="C21" s="142" t="s">
        <v>213</v>
      </c>
      <c r="D21" s="143" t="s">
        <v>194</v>
      </c>
      <c r="E21" s="144"/>
      <c r="F21" s="143"/>
      <c r="G21" s="143"/>
      <c r="H21" s="143"/>
      <c r="I21" s="143"/>
      <c r="J21" s="147"/>
      <c r="K21" s="148"/>
      <c r="L21" s="147"/>
      <c r="M21" s="155"/>
      <c r="N21" s="149"/>
      <c r="O21" s="288" t="s">
        <v>211</v>
      </c>
      <c r="P21" s="151"/>
      <c r="Q21" s="143"/>
    </row>
    <row r="22" spans="1:17" s="72" customFormat="1" ht="18.899999999999999" customHeight="1">
      <c r="A22" s="303">
        <v>16</v>
      </c>
      <c r="B22" s="142" t="s">
        <v>214</v>
      </c>
      <c r="C22" s="142" t="s">
        <v>191</v>
      </c>
      <c r="D22" s="143" t="s">
        <v>215</v>
      </c>
      <c r="E22" s="144"/>
      <c r="F22" s="143"/>
      <c r="G22" s="143"/>
      <c r="H22" s="143"/>
      <c r="I22" s="143"/>
      <c r="J22" s="147"/>
      <c r="K22" s="148"/>
      <c r="L22" s="147"/>
      <c r="M22" s="155"/>
      <c r="N22" s="149"/>
      <c r="O22" s="288" t="s">
        <v>211</v>
      </c>
      <c r="P22" s="151"/>
      <c r="Q22" s="143"/>
    </row>
    <row r="23" spans="1:17" s="72" customFormat="1" ht="18.899999999999999" customHeight="1">
      <c r="A23" s="141">
        <v>17</v>
      </c>
      <c r="B23" s="142"/>
      <c r="C23" s="142"/>
      <c r="D23" s="143"/>
      <c r="E23" s="144"/>
      <c r="F23" s="143"/>
      <c r="G23" s="143"/>
      <c r="H23" s="143"/>
      <c r="I23" s="143"/>
      <c r="J23" s="147"/>
      <c r="K23" s="148"/>
      <c r="L23" s="147"/>
      <c r="M23" s="155"/>
      <c r="N23" s="149"/>
      <c r="O23" s="288"/>
      <c r="P23" s="151"/>
      <c r="Q23" s="143"/>
    </row>
    <row r="24" spans="1:17" s="72" customFormat="1" ht="18.899999999999999" customHeight="1">
      <c r="A24" s="141">
        <v>18</v>
      </c>
      <c r="B24" s="142"/>
      <c r="C24" s="142"/>
      <c r="D24" s="143"/>
      <c r="E24" s="144"/>
      <c r="F24" s="143"/>
      <c r="G24" s="143"/>
      <c r="H24" s="143"/>
      <c r="I24" s="143"/>
      <c r="J24" s="147"/>
      <c r="K24" s="148"/>
      <c r="L24" s="147"/>
      <c r="M24" s="155"/>
      <c r="N24" s="149"/>
      <c r="O24" s="288"/>
      <c r="P24" s="151"/>
      <c r="Q24" s="143"/>
    </row>
    <row r="25" spans="1:17" s="72" customFormat="1" ht="18.899999999999999" customHeight="1">
      <c r="A25" s="141">
        <v>19</v>
      </c>
      <c r="B25" s="142"/>
      <c r="C25" s="142"/>
      <c r="D25" s="143"/>
      <c r="E25" s="144"/>
      <c r="F25" s="143"/>
      <c r="G25" s="143"/>
      <c r="H25" s="143"/>
      <c r="I25" s="143"/>
      <c r="J25" s="147"/>
      <c r="K25" s="148"/>
      <c r="L25" s="147"/>
      <c r="M25" s="155"/>
      <c r="N25" s="149"/>
      <c r="O25" s="288"/>
      <c r="P25" s="151"/>
      <c r="Q25" s="143"/>
    </row>
    <row r="26" spans="1:17" s="72" customFormat="1" ht="18.899999999999999" customHeight="1">
      <c r="A26" s="141">
        <v>20</v>
      </c>
      <c r="B26" s="142"/>
      <c r="C26" s="142"/>
      <c r="D26" s="143"/>
      <c r="E26" s="144"/>
      <c r="F26" s="143"/>
      <c r="G26" s="143"/>
      <c r="H26" s="143"/>
      <c r="I26" s="143"/>
      <c r="J26" s="147"/>
      <c r="K26" s="148"/>
      <c r="L26" s="147"/>
      <c r="M26" s="155"/>
      <c r="N26" s="149"/>
      <c r="O26" s="149"/>
      <c r="P26" s="151"/>
      <c r="Q26" s="143"/>
    </row>
    <row r="27" spans="1:17" s="72" customFormat="1" ht="18.899999999999999" customHeight="1">
      <c r="A27" s="141">
        <v>21</v>
      </c>
      <c r="B27" s="142"/>
      <c r="C27" s="142"/>
      <c r="D27" s="143"/>
      <c r="E27" s="144"/>
      <c r="F27" s="143"/>
      <c r="G27" s="143"/>
      <c r="H27" s="143"/>
      <c r="I27" s="143"/>
      <c r="J27" s="147"/>
      <c r="K27" s="148"/>
      <c r="L27" s="147"/>
      <c r="M27" s="155"/>
      <c r="N27" s="149"/>
      <c r="O27" s="149"/>
      <c r="P27" s="151"/>
      <c r="Q27" s="143"/>
    </row>
    <row r="28" spans="1:17" s="72" customFormat="1" ht="18.899999999999999" customHeight="1">
      <c r="A28" s="141">
        <v>22</v>
      </c>
      <c r="B28" s="142"/>
      <c r="C28" s="142"/>
      <c r="D28" s="143"/>
      <c r="E28" s="156"/>
      <c r="F28" s="157"/>
      <c r="G28" s="149"/>
      <c r="H28" s="143"/>
      <c r="I28" s="143"/>
      <c r="J28" s="147"/>
      <c r="K28" s="148"/>
      <c r="L28" s="147"/>
      <c r="M28" s="155"/>
      <c r="N28" s="149"/>
      <c r="O28" s="149"/>
      <c r="P28" s="151"/>
      <c r="Q28" s="143"/>
    </row>
    <row r="29" spans="1:17" s="72" customFormat="1" ht="18.899999999999999" customHeight="1">
      <c r="A29" s="141">
        <v>23</v>
      </c>
      <c r="B29" s="142"/>
      <c r="C29" s="142"/>
      <c r="D29" s="143"/>
      <c r="E29" s="158"/>
      <c r="F29" s="143"/>
      <c r="G29" s="143"/>
      <c r="H29" s="143"/>
      <c r="I29" s="143"/>
      <c r="J29" s="147"/>
      <c r="K29" s="148"/>
      <c r="L29" s="147"/>
      <c r="M29" s="155"/>
      <c r="N29" s="149"/>
      <c r="O29" s="149"/>
      <c r="P29" s="151"/>
      <c r="Q29" s="143"/>
    </row>
    <row r="30" spans="1:17" s="72" customFormat="1" ht="18.899999999999999" customHeight="1">
      <c r="A30" s="141">
        <v>24</v>
      </c>
      <c r="B30" s="142"/>
      <c r="C30" s="142"/>
      <c r="D30" s="143"/>
      <c r="E30" s="144"/>
      <c r="F30" s="143"/>
      <c r="G30" s="143"/>
      <c r="H30" s="143"/>
      <c r="I30" s="143"/>
      <c r="J30" s="147"/>
      <c r="K30" s="148"/>
      <c r="L30" s="147"/>
      <c r="M30" s="155"/>
      <c r="N30" s="149"/>
      <c r="O30" s="149"/>
      <c r="P30" s="151"/>
      <c r="Q30" s="143"/>
    </row>
    <row r="31" spans="1:17" s="72" customFormat="1" ht="18.899999999999999" customHeight="1">
      <c r="A31" s="141">
        <v>25</v>
      </c>
      <c r="B31" s="142"/>
      <c r="C31" s="142"/>
      <c r="D31" s="143"/>
      <c r="E31" s="144"/>
      <c r="F31" s="143"/>
      <c r="G31" s="143"/>
      <c r="H31" s="143"/>
      <c r="I31" s="143"/>
      <c r="J31" s="147"/>
      <c r="K31" s="148"/>
      <c r="L31" s="147"/>
      <c r="M31" s="155"/>
      <c r="N31" s="149"/>
      <c r="O31" s="149"/>
      <c r="P31" s="151"/>
      <c r="Q31" s="143"/>
    </row>
    <row r="32" spans="1:17" s="72" customFormat="1" ht="18.899999999999999" customHeight="1">
      <c r="A32" s="141">
        <v>26</v>
      </c>
      <c r="B32" s="142"/>
      <c r="C32" s="142"/>
      <c r="D32" s="143"/>
      <c r="E32" s="159"/>
      <c r="F32" s="143"/>
      <c r="G32" s="143"/>
      <c r="H32" s="143"/>
      <c r="I32" s="143"/>
      <c r="J32" s="147"/>
      <c r="K32" s="148"/>
      <c r="L32" s="147"/>
      <c r="M32" s="155"/>
      <c r="N32" s="149"/>
      <c r="O32" s="149"/>
      <c r="P32" s="151"/>
      <c r="Q32" s="143"/>
    </row>
    <row r="33" spans="1:17" s="72" customFormat="1" ht="18.899999999999999" customHeight="1">
      <c r="A33" s="141">
        <v>27</v>
      </c>
      <c r="B33" s="142"/>
      <c r="C33" s="142"/>
      <c r="D33" s="143"/>
      <c r="E33" s="144"/>
      <c r="F33" s="143"/>
      <c r="G33" s="143"/>
      <c r="H33" s="143"/>
      <c r="I33" s="143"/>
      <c r="J33" s="147"/>
      <c r="K33" s="148"/>
      <c r="L33" s="147"/>
      <c r="M33" s="155"/>
      <c r="N33" s="149"/>
      <c r="O33" s="149"/>
      <c r="P33" s="151"/>
      <c r="Q33" s="143"/>
    </row>
    <row r="34" spans="1:17" s="72" customFormat="1" ht="18.899999999999999" customHeight="1">
      <c r="A34" s="141">
        <v>28</v>
      </c>
      <c r="B34" s="142"/>
      <c r="C34" s="142"/>
      <c r="D34" s="143"/>
      <c r="E34" s="144"/>
      <c r="F34" s="143"/>
      <c r="G34" s="143"/>
      <c r="H34" s="143"/>
      <c r="I34" s="143"/>
      <c r="J34" s="147"/>
      <c r="K34" s="148"/>
      <c r="L34" s="147"/>
      <c r="M34" s="155"/>
      <c r="N34" s="149"/>
      <c r="O34" s="149"/>
      <c r="P34" s="151"/>
      <c r="Q34" s="143"/>
    </row>
    <row r="35" spans="1:17" s="72" customFormat="1" ht="18.899999999999999" customHeight="1">
      <c r="A35" s="141">
        <v>29</v>
      </c>
      <c r="B35" s="142"/>
      <c r="C35" s="142"/>
      <c r="D35" s="143"/>
      <c r="E35" s="144"/>
      <c r="F35" s="143"/>
      <c r="G35" s="143"/>
      <c r="H35" s="143"/>
      <c r="I35" s="143"/>
      <c r="J35" s="147"/>
      <c r="K35" s="148"/>
      <c r="L35" s="147"/>
      <c r="M35" s="155"/>
      <c r="N35" s="149"/>
      <c r="O35" s="149"/>
      <c r="P35" s="151"/>
      <c r="Q35" s="143"/>
    </row>
    <row r="36" spans="1:17" s="72" customFormat="1" ht="18.899999999999999" customHeight="1">
      <c r="A36" s="141">
        <v>30</v>
      </c>
      <c r="B36" s="142"/>
      <c r="C36" s="142"/>
      <c r="D36" s="143"/>
      <c r="E36" s="144"/>
      <c r="F36" s="143"/>
      <c r="G36" s="143"/>
      <c r="H36" s="143"/>
      <c r="I36" s="143"/>
      <c r="J36" s="147"/>
      <c r="K36" s="148"/>
      <c r="L36" s="147"/>
      <c r="M36" s="155"/>
      <c r="N36" s="149"/>
      <c r="O36" s="149"/>
      <c r="P36" s="151"/>
      <c r="Q36" s="143"/>
    </row>
    <row r="37" spans="1:17" s="72" customFormat="1" ht="18.899999999999999" customHeight="1">
      <c r="A37" s="141">
        <v>31</v>
      </c>
      <c r="B37" s="142"/>
      <c r="C37" s="142"/>
      <c r="D37" s="143"/>
      <c r="E37" s="144"/>
      <c r="F37" s="143"/>
      <c r="G37" s="143"/>
      <c r="H37" s="143"/>
      <c r="I37" s="143"/>
      <c r="J37" s="147"/>
      <c r="K37" s="148"/>
      <c r="L37" s="147"/>
      <c r="M37" s="155"/>
      <c r="N37" s="149"/>
      <c r="O37" s="149"/>
      <c r="P37" s="151"/>
      <c r="Q37" s="143"/>
    </row>
    <row r="38" spans="1:17" s="72" customFormat="1" ht="18.899999999999999" customHeight="1">
      <c r="A38" s="141">
        <v>32</v>
      </c>
      <c r="B38" s="142"/>
      <c r="C38" s="142"/>
      <c r="D38" s="143"/>
      <c r="E38" s="144"/>
      <c r="F38" s="143"/>
      <c r="G38" s="143"/>
      <c r="H38" s="145"/>
      <c r="I38" s="146"/>
      <c r="J38" s="147"/>
      <c r="K38" s="148"/>
      <c r="L38" s="147"/>
      <c r="M38" s="155"/>
      <c r="N38" s="149"/>
      <c r="O38" s="149"/>
      <c r="P38" s="151"/>
      <c r="Q38" s="143"/>
    </row>
    <row r="39" spans="1:17" s="72" customFormat="1" ht="18.899999999999999" customHeight="1">
      <c r="A39" s="141">
        <v>33</v>
      </c>
      <c r="B39" s="142"/>
      <c r="C39" s="142"/>
      <c r="D39" s="143"/>
      <c r="E39" s="144"/>
      <c r="F39" s="143"/>
      <c r="G39" s="143"/>
      <c r="H39" s="145"/>
      <c r="I39" s="146"/>
      <c r="J39" s="147"/>
      <c r="K39" s="148"/>
      <c r="L39" s="147"/>
      <c r="M39" s="155"/>
      <c r="N39" s="149"/>
      <c r="O39" s="304"/>
      <c r="P39" s="151"/>
      <c r="Q39" s="143"/>
    </row>
    <row r="40" spans="1:17" s="72" customFormat="1" ht="18.899999999999999" customHeight="1">
      <c r="A40" s="141">
        <v>34</v>
      </c>
      <c r="B40" s="142"/>
      <c r="C40" s="142"/>
      <c r="D40" s="143"/>
      <c r="E40" s="144"/>
      <c r="F40" s="143"/>
      <c r="G40" s="143"/>
      <c r="H40" s="145"/>
      <c r="I40" s="146"/>
      <c r="J40" s="147" t="e">
        <f>IF(AND(Q40="",#REF!&gt;0,#REF!&lt;5),K40,0)</f>
        <v>#REF!</v>
      </c>
      <c r="K40" s="148" t="str">
        <f>IF(D40="","ZZZ9",IF(AND(#REF!&gt;0,#REF!&lt;5),D40&amp;#REF!,D40&amp;"9"))</f>
        <v>ZZZ9</v>
      </c>
      <c r="L40" s="147">
        <f t="shared" ref="L40:L71" si="0">IF(Q40="",999,Q40)</f>
        <v>999</v>
      </c>
      <c r="M40" s="155">
        <f t="shared" ref="M40:M71" si="1">IF(P40=999,999,1)</f>
        <v>999</v>
      </c>
      <c r="N40" s="149"/>
      <c r="O40" s="304"/>
      <c r="P40" s="151">
        <f t="shared" ref="P40:P71" si="2">IF(N40="DA",1,IF(N40="WC",2,IF(N40="SE",3,IF(N40="Q",4,IF(N40="LL",5,999)))))</f>
        <v>999</v>
      </c>
      <c r="Q40" s="143"/>
    </row>
    <row r="41" spans="1:17" s="72" customFormat="1" ht="18.899999999999999" customHeight="1">
      <c r="A41" s="141">
        <v>35</v>
      </c>
      <c r="B41" s="142"/>
      <c r="C41" s="142"/>
      <c r="D41" s="143"/>
      <c r="E41" s="144"/>
      <c r="F41" s="143"/>
      <c r="G41" s="143"/>
      <c r="H41" s="145"/>
      <c r="I41" s="146"/>
      <c r="J41" s="147" t="e">
        <f>IF(AND(Q41="",#REF!&gt;0,#REF!&lt;5),K41,0)</f>
        <v>#REF!</v>
      </c>
      <c r="K41" s="148" t="str">
        <f>IF(D41="","ZZZ9",IF(AND(#REF!&gt;0,#REF!&lt;5),D41&amp;#REF!,D41&amp;"9"))</f>
        <v>ZZZ9</v>
      </c>
      <c r="L41" s="147">
        <f t="shared" si="0"/>
        <v>999</v>
      </c>
      <c r="M41" s="155">
        <f t="shared" si="1"/>
        <v>999</v>
      </c>
      <c r="N41" s="149"/>
      <c r="O41" s="304"/>
      <c r="P41" s="151">
        <f t="shared" si="2"/>
        <v>999</v>
      </c>
      <c r="Q41" s="143"/>
    </row>
    <row r="42" spans="1:17" s="72" customFormat="1" ht="18.899999999999999" customHeight="1">
      <c r="A42" s="141">
        <v>36</v>
      </c>
      <c r="B42" s="142"/>
      <c r="C42" s="142"/>
      <c r="D42" s="143"/>
      <c r="E42" s="144"/>
      <c r="F42" s="143"/>
      <c r="G42" s="143"/>
      <c r="H42" s="145"/>
      <c r="I42" s="146"/>
      <c r="J42" s="147" t="e">
        <f>IF(AND(Q42="",#REF!&gt;0,#REF!&lt;5),K42,0)</f>
        <v>#REF!</v>
      </c>
      <c r="K42" s="148" t="str">
        <f>IF(D42="","ZZZ9",IF(AND(#REF!&gt;0,#REF!&lt;5),D42&amp;#REF!,D42&amp;"9"))</f>
        <v>ZZZ9</v>
      </c>
      <c r="L42" s="147">
        <f t="shared" si="0"/>
        <v>999</v>
      </c>
      <c r="M42" s="155">
        <f t="shared" si="1"/>
        <v>999</v>
      </c>
      <c r="N42" s="149"/>
      <c r="O42" s="304"/>
      <c r="P42" s="151">
        <f t="shared" si="2"/>
        <v>999</v>
      </c>
      <c r="Q42" s="143"/>
    </row>
    <row r="43" spans="1:17" s="72" customFormat="1" ht="18.899999999999999" customHeight="1">
      <c r="A43" s="141">
        <v>37</v>
      </c>
      <c r="B43" s="142"/>
      <c r="C43" s="142"/>
      <c r="D43" s="143"/>
      <c r="E43" s="144"/>
      <c r="F43" s="143"/>
      <c r="G43" s="143"/>
      <c r="H43" s="145"/>
      <c r="I43" s="146"/>
      <c r="J43" s="147" t="e">
        <f>IF(AND(Q43="",#REF!&gt;0,#REF!&lt;5),K43,0)</f>
        <v>#REF!</v>
      </c>
      <c r="K43" s="148" t="str">
        <f>IF(D43="","ZZZ9",IF(AND(#REF!&gt;0,#REF!&lt;5),D43&amp;#REF!,D43&amp;"9"))</f>
        <v>ZZZ9</v>
      </c>
      <c r="L43" s="147">
        <f t="shared" si="0"/>
        <v>999</v>
      </c>
      <c r="M43" s="155">
        <f t="shared" si="1"/>
        <v>999</v>
      </c>
      <c r="N43" s="149"/>
      <c r="O43" s="304"/>
      <c r="P43" s="151">
        <f t="shared" si="2"/>
        <v>999</v>
      </c>
      <c r="Q43" s="143"/>
    </row>
    <row r="44" spans="1:17" s="72" customFormat="1" ht="18.899999999999999" customHeight="1">
      <c r="A44" s="141">
        <v>38</v>
      </c>
      <c r="B44" s="142"/>
      <c r="C44" s="142"/>
      <c r="D44" s="143"/>
      <c r="E44" s="144"/>
      <c r="F44" s="143"/>
      <c r="G44" s="143"/>
      <c r="H44" s="145"/>
      <c r="I44" s="146"/>
      <c r="J44" s="147" t="e">
        <f>IF(AND(Q44="",#REF!&gt;0,#REF!&lt;5),K44,0)</f>
        <v>#REF!</v>
      </c>
      <c r="K44" s="148" t="str">
        <f>IF(D44="","ZZZ9",IF(AND(#REF!&gt;0,#REF!&lt;5),D44&amp;#REF!,D44&amp;"9"))</f>
        <v>ZZZ9</v>
      </c>
      <c r="L44" s="147">
        <f t="shared" si="0"/>
        <v>999</v>
      </c>
      <c r="M44" s="155">
        <f t="shared" si="1"/>
        <v>999</v>
      </c>
      <c r="N44" s="149"/>
      <c r="O44" s="304"/>
      <c r="P44" s="151">
        <f t="shared" si="2"/>
        <v>999</v>
      </c>
      <c r="Q44" s="143"/>
    </row>
    <row r="45" spans="1:17" s="72" customFormat="1" ht="18.899999999999999" customHeight="1">
      <c r="A45" s="141">
        <v>39</v>
      </c>
      <c r="B45" s="142"/>
      <c r="C45" s="142"/>
      <c r="D45" s="143"/>
      <c r="E45" s="144"/>
      <c r="F45" s="143"/>
      <c r="G45" s="143"/>
      <c r="H45" s="145"/>
      <c r="I45" s="146"/>
      <c r="J45" s="147" t="e">
        <f>IF(AND(Q45="",#REF!&gt;0,#REF!&lt;5),K45,0)</f>
        <v>#REF!</v>
      </c>
      <c r="K45" s="148" t="str">
        <f>IF(D45="","ZZZ9",IF(AND(#REF!&gt;0,#REF!&lt;5),D45&amp;#REF!,D45&amp;"9"))</f>
        <v>ZZZ9</v>
      </c>
      <c r="L45" s="147">
        <f t="shared" si="0"/>
        <v>999</v>
      </c>
      <c r="M45" s="155">
        <f t="shared" si="1"/>
        <v>999</v>
      </c>
      <c r="N45" s="149"/>
      <c r="O45" s="304"/>
      <c r="P45" s="151">
        <f t="shared" si="2"/>
        <v>999</v>
      </c>
      <c r="Q45" s="143"/>
    </row>
    <row r="46" spans="1:17" s="72" customFormat="1" ht="18.899999999999999" customHeight="1">
      <c r="A46" s="141">
        <v>40</v>
      </c>
      <c r="B46" s="142"/>
      <c r="C46" s="142"/>
      <c r="D46" s="143"/>
      <c r="E46" s="144"/>
      <c r="F46" s="143"/>
      <c r="G46" s="143"/>
      <c r="H46" s="145"/>
      <c r="I46" s="146"/>
      <c r="J46" s="147" t="e">
        <f>IF(AND(Q46="",#REF!&gt;0,#REF!&lt;5),K46,0)</f>
        <v>#REF!</v>
      </c>
      <c r="K46" s="148" t="str">
        <f>IF(D46="","ZZZ9",IF(AND(#REF!&gt;0,#REF!&lt;5),D46&amp;#REF!,D46&amp;"9"))</f>
        <v>ZZZ9</v>
      </c>
      <c r="L46" s="147">
        <f t="shared" si="0"/>
        <v>999</v>
      </c>
      <c r="M46" s="155">
        <f t="shared" si="1"/>
        <v>999</v>
      </c>
      <c r="N46" s="149"/>
      <c r="O46" s="150"/>
      <c r="P46" s="151">
        <f t="shared" si="2"/>
        <v>999</v>
      </c>
      <c r="Q46" s="143"/>
    </row>
    <row r="47" spans="1:17" s="72" customFormat="1" ht="18.899999999999999" customHeight="1">
      <c r="A47" s="141">
        <v>41</v>
      </c>
      <c r="B47" s="142"/>
      <c r="C47" s="142"/>
      <c r="D47" s="143"/>
      <c r="E47" s="144"/>
      <c r="F47" s="143"/>
      <c r="G47" s="143"/>
      <c r="H47" s="145"/>
      <c r="I47" s="146"/>
      <c r="J47" s="147" t="e">
        <f>IF(AND(Q47="",#REF!&gt;0,#REF!&lt;5),K47,0)</f>
        <v>#REF!</v>
      </c>
      <c r="K47" s="148" t="str">
        <f>IF(D47="","ZZZ9",IF(AND(#REF!&gt;0,#REF!&lt;5),D47&amp;#REF!,D47&amp;"9"))</f>
        <v>ZZZ9</v>
      </c>
      <c r="L47" s="147">
        <f t="shared" si="0"/>
        <v>999</v>
      </c>
      <c r="M47" s="155">
        <f t="shared" si="1"/>
        <v>999</v>
      </c>
      <c r="N47" s="149"/>
      <c r="O47" s="150"/>
      <c r="P47" s="151">
        <f t="shared" si="2"/>
        <v>999</v>
      </c>
      <c r="Q47" s="143"/>
    </row>
    <row r="48" spans="1:17" s="72" customFormat="1" ht="18.899999999999999" customHeight="1">
      <c r="A48" s="141">
        <v>42</v>
      </c>
      <c r="B48" s="142"/>
      <c r="C48" s="142"/>
      <c r="D48" s="143"/>
      <c r="E48" s="144"/>
      <c r="F48" s="143"/>
      <c r="G48" s="143"/>
      <c r="H48" s="145"/>
      <c r="I48" s="146"/>
      <c r="J48" s="147" t="e">
        <f>IF(AND(Q48="",#REF!&gt;0,#REF!&lt;5),K48,0)</f>
        <v>#REF!</v>
      </c>
      <c r="K48" s="148" t="str">
        <f>IF(D48="","ZZZ9",IF(AND(#REF!&gt;0,#REF!&lt;5),D48&amp;#REF!,D48&amp;"9"))</f>
        <v>ZZZ9</v>
      </c>
      <c r="L48" s="147">
        <f t="shared" si="0"/>
        <v>999</v>
      </c>
      <c r="M48" s="155">
        <f t="shared" si="1"/>
        <v>999</v>
      </c>
      <c r="N48" s="149"/>
      <c r="O48" s="150"/>
      <c r="P48" s="151">
        <f t="shared" si="2"/>
        <v>999</v>
      </c>
      <c r="Q48" s="143"/>
    </row>
    <row r="49" spans="1:17" s="72" customFormat="1" ht="18.899999999999999" customHeight="1">
      <c r="A49" s="141">
        <v>43</v>
      </c>
      <c r="B49" s="142"/>
      <c r="C49" s="142"/>
      <c r="D49" s="143"/>
      <c r="E49" s="144"/>
      <c r="F49" s="143"/>
      <c r="G49" s="143"/>
      <c r="H49" s="145"/>
      <c r="I49" s="146"/>
      <c r="J49" s="147" t="e">
        <f>IF(AND(Q49="",#REF!&gt;0,#REF!&lt;5),K49,0)</f>
        <v>#REF!</v>
      </c>
      <c r="K49" s="148" t="str">
        <f>IF(D49="","ZZZ9",IF(AND(#REF!&gt;0,#REF!&lt;5),D49&amp;#REF!,D49&amp;"9"))</f>
        <v>ZZZ9</v>
      </c>
      <c r="L49" s="147">
        <f t="shared" si="0"/>
        <v>999</v>
      </c>
      <c r="M49" s="155">
        <f t="shared" si="1"/>
        <v>999</v>
      </c>
      <c r="N49" s="149"/>
      <c r="O49" s="150"/>
      <c r="P49" s="151">
        <f t="shared" si="2"/>
        <v>999</v>
      </c>
      <c r="Q49" s="143"/>
    </row>
    <row r="50" spans="1:17" s="72" customFormat="1" ht="18.899999999999999" customHeight="1">
      <c r="A50" s="141">
        <v>44</v>
      </c>
      <c r="B50" s="142"/>
      <c r="C50" s="142"/>
      <c r="D50" s="143"/>
      <c r="E50" s="144"/>
      <c r="F50" s="143"/>
      <c r="G50" s="143"/>
      <c r="H50" s="145"/>
      <c r="I50" s="146"/>
      <c r="J50" s="147" t="e">
        <f>IF(AND(Q50="",#REF!&gt;0,#REF!&lt;5),K50,0)</f>
        <v>#REF!</v>
      </c>
      <c r="K50" s="148" t="str">
        <f>IF(D50="","ZZZ9",IF(AND(#REF!&gt;0,#REF!&lt;5),D50&amp;#REF!,D50&amp;"9"))</f>
        <v>ZZZ9</v>
      </c>
      <c r="L50" s="147">
        <f t="shared" si="0"/>
        <v>999</v>
      </c>
      <c r="M50" s="155">
        <f t="shared" si="1"/>
        <v>999</v>
      </c>
      <c r="N50" s="149"/>
      <c r="O50" s="150"/>
      <c r="P50" s="151">
        <f t="shared" si="2"/>
        <v>999</v>
      </c>
      <c r="Q50" s="143"/>
    </row>
    <row r="51" spans="1:17" s="72" customFormat="1" ht="18.899999999999999" customHeight="1">
      <c r="A51" s="141">
        <v>45</v>
      </c>
      <c r="B51" s="142"/>
      <c r="C51" s="142"/>
      <c r="D51" s="143"/>
      <c r="E51" s="144"/>
      <c r="F51" s="143"/>
      <c r="G51" s="143"/>
      <c r="H51" s="145"/>
      <c r="I51" s="146"/>
      <c r="J51" s="147" t="e">
        <f>IF(AND(Q51="",#REF!&gt;0,#REF!&lt;5),K51,0)</f>
        <v>#REF!</v>
      </c>
      <c r="K51" s="148" t="str">
        <f>IF(D51="","ZZZ9",IF(AND(#REF!&gt;0,#REF!&lt;5),D51&amp;#REF!,D51&amp;"9"))</f>
        <v>ZZZ9</v>
      </c>
      <c r="L51" s="147">
        <f t="shared" si="0"/>
        <v>999</v>
      </c>
      <c r="M51" s="155">
        <f t="shared" si="1"/>
        <v>999</v>
      </c>
      <c r="N51" s="149"/>
      <c r="O51" s="150"/>
      <c r="P51" s="151">
        <f t="shared" si="2"/>
        <v>999</v>
      </c>
      <c r="Q51" s="143"/>
    </row>
    <row r="52" spans="1:17" s="72" customFormat="1" ht="18.899999999999999" customHeight="1">
      <c r="A52" s="141">
        <v>46</v>
      </c>
      <c r="B52" s="142"/>
      <c r="C52" s="142"/>
      <c r="D52" s="143"/>
      <c r="E52" s="144"/>
      <c r="F52" s="143"/>
      <c r="G52" s="143"/>
      <c r="H52" s="145"/>
      <c r="I52" s="146"/>
      <c r="J52" s="147" t="e">
        <f>IF(AND(Q52="",#REF!&gt;0,#REF!&lt;5),K52,0)</f>
        <v>#REF!</v>
      </c>
      <c r="K52" s="148" t="str">
        <f>IF(D52="","ZZZ9",IF(AND(#REF!&gt;0,#REF!&lt;5),D52&amp;#REF!,D52&amp;"9"))</f>
        <v>ZZZ9</v>
      </c>
      <c r="L52" s="147">
        <f t="shared" si="0"/>
        <v>999</v>
      </c>
      <c r="M52" s="155">
        <f t="shared" si="1"/>
        <v>999</v>
      </c>
      <c r="N52" s="149"/>
      <c r="O52" s="150"/>
      <c r="P52" s="151">
        <f t="shared" si="2"/>
        <v>999</v>
      </c>
      <c r="Q52" s="143"/>
    </row>
    <row r="53" spans="1:17" s="72" customFormat="1" ht="18.899999999999999" customHeight="1">
      <c r="A53" s="141">
        <v>47</v>
      </c>
      <c r="B53" s="142"/>
      <c r="C53" s="142"/>
      <c r="D53" s="143"/>
      <c r="E53" s="144"/>
      <c r="F53" s="143"/>
      <c r="G53" s="143"/>
      <c r="H53" s="145"/>
      <c r="I53" s="146"/>
      <c r="J53" s="147" t="e">
        <f>IF(AND(Q53="",#REF!&gt;0,#REF!&lt;5),K53,0)</f>
        <v>#REF!</v>
      </c>
      <c r="K53" s="148" t="str">
        <f>IF(D53="","ZZZ9",IF(AND(#REF!&gt;0,#REF!&lt;5),D53&amp;#REF!,D53&amp;"9"))</f>
        <v>ZZZ9</v>
      </c>
      <c r="L53" s="147">
        <f t="shared" si="0"/>
        <v>999</v>
      </c>
      <c r="M53" s="155">
        <f t="shared" si="1"/>
        <v>999</v>
      </c>
      <c r="N53" s="149"/>
      <c r="O53" s="150"/>
      <c r="P53" s="151">
        <f t="shared" si="2"/>
        <v>999</v>
      </c>
      <c r="Q53" s="143"/>
    </row>
    <row r="54" spans="1:17" s="72" customFormat="1" ht="18.899999999999999" customHeight="1">
      <c r="A54" s="141">
        <v>48</v>
      </c>
      <c r="B54" s="142"/>
      <c r="C54" s="142"/>
      <c r="D54" s="143"/>
      <c r="E54" s="144"/>
      <c r="F54" s="143"/>
      <c r="G54" s="143"/>
      <c r="H54" s="145"/>
      <c r="I54" s="146"/>
      <c r="J54" s="147" t="e">
        <f>IF(AND(Q54="",#REF!&gt;0,#REF!&lt;5),K54,0)</f>
        <v>#REF!</v>
      </c>
      <c r="K54" s="148" t="str">
        <f>IF(D54="","ZZZ9",IF(AND(#REF!&gt;0,#REF!&lt;5),D54&amp;#REF!,D54&amp;"9"))</f>
        <v>ZZZ9</v>
      </c>
      <c r="L54" s="147">
        <f t="shared" si="0"/>
        <v>999</v>
      </c>
      <c r="M54" s="155">
        <f t="shared" si="1"/>
        <v>999</v>
      </c>
      <c r="N54" s="149"/>
      <c r="O54" s="150"/>
      <c r="P54" s="151">
        <f t="shared" si="2"/>
        <v>999</v>
      </c>
      <c r="Q54" s="143"/>
    </row>
    <row r="55" spans="1:17" s="72" customFormat="1" ht="18.899999999999999" customHeight="1">
      <c r="A55" s="141">
        <v>49</v>
      </c>
      <c r="B55" s="142"/>
      <c r="C55" s="142"/>
      <c r="D55" s="143"/>
      <c r="E55" s="144"/>
      <c r="F55" s="143"/>
      <c r="G55" s="143"/>
      <c r="H55" s="145"/>
      <c r="I55" s="146"/>
      <c r="J55" s="147" t="e">
        <f>IF(AND(Q55="",#REF!&gt;0,#REF!&lt;5),K55,0)</f>
        <v>#REF!</v>
      </c>
      <c r="K55" s="148" t="str">
        <f>IF(D55="","ZZZ9",IF(AND(#REF!&gt;0,#REF!&lt;5),D55&amp;#REF!,D55&amp;"9"))</f>
        <v>ZZZ9</v>
      </c>
      <c r="L55" s="147">
        <f t="shared" si="0"/>
        <v>999</v>
      </c>
      <c r="M55" s="155">
        <f t="shared" si="1"/>
        <v>999</v>
      </c>
      <c r="N55" s="149"/>
      <c r="O55" s="150"/>
      <c r="P55" s="151">
        <f t="shared" si="2"/>
        <v>999</v>
      </c>
      <c r="Q55" s="143"/>
    </row>
    <row r="56" spans="1:17" s="72" customFormat="1" ht="18.899999999999999" customHeight="1">
      <c r="A56" s="141">
        <v>50</v>
      </c>
      <c r="B56" s="142"/>
      <c r="C56" s="142"/>
      <c r="D56" s="143"/>
      <c r="E56" s="144"/>
      <c r="F56" s="143"/>
      <c r="G56" s="143"/>
      <c r="H56" s="145"/>
      <c r="I56" s="146"/>
      <c r="J56" s="147" t="e">
        <f>IF(AND(Q56="",#REF!&gt;0,#REF!&lt;5),K56,0)</f>
        <v>#REF!</v>
      </c>
      <c r="K56" s="148" t="str">
        <f>IF(D56="","ZZZ9",IF(AND(#REF!&gt;0,#REF!&lt;5),D56&amp;#REF!,D56&amp;"9"))</f>
        <v>ZZZ9</v>
      </c>
      <c r="L56" s="147">
        <f t="shared" si="0"/>
        <v>999</v>
      </c>
      <c r="M56" s="155">
        <f t="shared" si="1"/>
        <v>999</v>
      </c>
      <c r="N56" s="149"/>
      <c r="O56" s="150"/>
      <c r="P56" s="151">
        <f t="shared" si="2"/>
        <v>999</v>
      </c>
      <c r="Q56" s="143"/>
    </row>
    <row r="57" spans="1:17" s="72" customFormat="1" ht="18.899999999999999" customHeight="1">
      <c r="A57" s="141">
        <v>51</v>
      </c>
      <c r="B57" s="142"/>
      <c r="C57" s="142"/>
      <c r="D57" s="143"/>
      <c r="E57" s="144"/>
      <c r="F57" s="143"/>
      <c r="G57" s="143"/>
      <c r="H57" s="145"/>
      <c r="I57" s="146"/>
      <c r="J57" s="147" t="e">
        <f>IF(AND(Q57="",#REF!&gt;0,#REF!&lt;5),K57,0)</f>
        <v>#REF!</v>
      </c>
      <c r="K57" s="148" t="str">
        <f>IF(D57="","ZZZ9",IF(AND(#REF!&gt;0,#REF!&lt;5),D57&amp;#REF!,D57&amp;"9"))</f>
        <v>ZZZ9</v>
      </c>
      <c r="L57" s="147">
        <f t="shared" si="0"/>
        <v>999</v>
      </c>
      <c r="M57" s="155">
        <f t="shared" si="1"/>
        <v>999</v>
      </c>
      <c r="N57" s="149"/>
      <c r="O57" s="150"/>
      <c r="P57" s="151">
        <f t="shared" si="2"/>
        <v>999</v>
      </c>
      <c r="Q57" s="143"/>
    </row>
    <row r="58" spans="1:17" s="72" customFormat="1" ht="18.899999999999999" customHeight="1">
      <c r="A58" s="141">
        <v>52</v>
      </c>
      <c r="B58" s="142"/>
      <c r="C58" s="142"/>
      <c r="D58" s="143"/>
      <c r="E58" s="144"/>
      <c r="F58" s="143"/>
      <c r="G58" s="143"/>
      <c r="H58" s="145"/>
      <c r="I58" s="146"/>
      <c r="J58" s="147" t="e">
        <f>IF(AND(Q58="",#REF!&gt;0,#REF!&lt;5),K58,0)</f>
        <v>#REF!</v>
      </c>
      <c r="K58" s="148" t="str">
        <f>IF(D58="","ZZZ9",IF(AND(#REF!&gt;0,#REF!&lt;5),D58&amp;#REF!,D58&amp;"9"))</f>
        <v>ZZZ9</v>
      </c>
      <c r="L58" s="147">
        <f t="shared" si="0"/>
        <v>999</v>
      </c>
      <c r="M58" s="155">
        <f t="shared" si="1"/>
        <v>999</v>
      </c>
      <c r="N58" s="149"/>
      <c r="O58" s="150"/>
      <c r="P58" s="151">
        <f t="shared" si="2"/>
        <v>999</v>
      </c>
      <c r="Q58" s="143"/>
    </row>
    <row r="59" spans="1:17" s="72" customFormat="1" ht="18.899999999999999" customHeight="1">
      <c r="A59" s="141">
        <v>53</v>
      </c>
      <c r="B59" s="142"/>
      <c r="C59" s="142"/>
      <c r="D59" s="143"/>
      <c r="E59" s="144"/>
      <c r="F59" s="143"/>
      <c r="G59" s="143"/>
      <c r="H59" s="145"/>
      <c r="I59" s="146"/>
      <c r="J59" s="147" t="e">
        <f>IF(AND(Q59="",#REF!&gt;0,#REF!&lt;5),K59,0)</f>
        <v>#REF!</v>
      </c>
      <c r="K59" s="148" t="str">
        <f>IF(D59="","ZZZ9",IF(AND(#REF!&gt;0,#REF!&lt;5),D59&amp;#REF!,D59&amp;"9"))</f>
        <v>ZZZ9</v>
      </c>
      <c r="L59" s="147">
        <f t="shared" si="0"/>
        <v>999</v>
      </c>
      <c r="M59" s="155">
        <f t="shared" si="1"/>
        <v>999</v>
      </c>
      <c r="N59" s="149"/>
      <c r="O59" s="150"/>
      <c r="P59" s="151">
        <f t="shared" si="2"/>
        <v>999</v>
      </c>
      <c r="Q59" s="143"/>
    </row>
    <row r="60" spans="1:17" s="72" customFormat="1" ht="18.899999999999999" customHeight="1">
      <c r="A60" s="141">
        <v>54</v>
      </c>
      <c r="B60" s="142"/>
      <c r="C60" s="142"/>
      <c r="D60" s="143"/>
      <c r="E60" s="144"/>
      <c r="F60" s="143"/>
      <c r="G60" s="143"/>
      <c r="H60" s="145"/>
      <c r="I60" s="146"/>
      <c r="J60" s="147" t="e">
        <f>IF(AND(Q60="",#REF!&gt;0,#REF!&lt;5),K60,0)</f>
        <v>#REF!</v>
      </c>
      <c r="K60" s="148" t="str">
        <f>IF(D60="","ZZZ9",IF(AND(#REF!&gt;0,#REF!&lt;5),D60&amp;#REF!,D60&amp;"9"))</f>
        <v>ZZZ9</v>
      </c>
      <c r="L60" s="147">
        <f t="shared" si="0"/>
        <v>999</v>
      </c>
      <c r="M60" s="155">
        <f t="shared" si="1"/>
        <v>999</v>
      </c>
      <c r="N60" s="149"/>
      <c r="O60" s="150"/>
      <c r="P60" s="151">
        <f t="shared" si="2"/>
        <v>999</v>
      </c>
      <c r="Q60" s="143"/>
    </row>
    <row r="61" spans="1:17" s="72" customFormat="1" ht="18.899999999999999" customHeight="1">
      <c r="A61" s="141">
        <v>55</v>
      </c>
      <c r="B61" s="142"/>
      <c r="C61" s="142"/>
      <c r="D61" s="143"/>
      <c r="E61" s="144"/>
      <c r="F61" s="143"/>
      <c r="G61" s="143"/>
      <c r="H61" s="145"/>
      <c r="I61" s="146"/>
      <c r="J61" s="147" t="e">
        <f>IF(AND(Q61="",#REF!&gt;0,#REF!&lt;5),K61,0)</f>
        <v>#REF!</v>
      </c>
      <c r="K61" s="148" t="str">
        <f>IF(D61="","ZZZ9",IF(AND(#REF!&gt;0,#REF!&lt;5),D61&amp;#REF!,D61&amp;"9"))</f>
        <v>ZZZ9</v>
      </c>
      <c r="L61" s="147">
        <f t="shared" si="0"/>
        <v>999</v>
      </c>
      <c r="M61" s="155">
        <f t="shared" si="1"/>
        <v>999</v>
      </c>
      <c r="N61" s="149"/>
      <c r="O61" s="150"/>
      <c r="P61" s="151">
        <f t="shared" si="2"/>
        <v>999</v>
      </c>
      <c r="Q61" s="143"/>
    </row>
    <row r="62" spans="1:17" s="72" customFormat="1" ht="18.899999999999999" customHeight="1">
      <c r="A62" s="141">
        <v>56</v>
      </c>
      <c r="B62" s="142"/>
      <c r="C62" s="142"/>
      <c r="D62" s="143"/>
      <c r="E62" s="144"/>
      <c r="F62" s="143"/>
      <c r="G62" s="143"/>
      <c r="H62" s="145"/>
      <c r="I62" s="146"/>
      <c r="J62" s="147" t="e">
        <f>IF(AND(Q62="",#REF!&gt;0,#REF!&lt;5),K62,0)</f>
        <v>#REF!</v>
      </c>
      <c r="K62" s="148" t="str">
        <f>IF(D62="","ZZZ9",IF(AND(#REF!&gt;0,#REF!&lt;5),D62&amp;#REF!,D62&amp;"9"))</f>
        <v>ZZZ9</v>
      </c>
      <c r="L62" s="147">
        <f t="shared" si="0"/>
        <v>999</v>
      </c>
      <c r="M62" s="155">
        <f t="shared" si="1"/>
        <v>999</v>
      </c>
      <c r="N62" s="149"/>
      <c r="O62" s="150"/>
      <c r="P62" s="151">
        <f t="shared" si="2"/>
        <v>999</v>
      </c>
      <c r="Q62" s="143"/>
    </row>
    <row r="63" spans="1:17" s="72" customFormat="1" ht="18.899999999999999" customHeight="1">
      <c r="A63" s="141">
        <v>57</v>
      </c>
      <c r="B63" s="142"/>
      <c r="C63" s="142"/>
      <c r="D63" s="143"/>
      <c r="E63" s="144"/>
      <c r="F63" s="143"/>
      <c r="G63" s="143"/>
      <c r="H63" s="145"/>
      <c r="I63" s="146"/>
      <c r="J63" s="147" t="e">
        <f>IF(AND(Q63="",#REF!&gt;0,#REF!&lt;5),K63,0)</f>
        <v>#REF!</v>
      </c>
      <c r="K63" s="148" t="str">
        <f>IF(D63="","ZZZ9",IF(AND(#REF!&gt;0,#REF!&lt;5),D63&amp;#REF!,D63&amp;"9"))</f>
        <v>ZZZ9</v>
      </c>
      <c r="L63" s="147">
        <f t="shared" si="0"/>
        <v>999</v>
      </c>
      <c r="M63" s="155">
        <f t="shared" si="1"/>
        <v>999</v>
      </c>
      <c r="N63" s="149"/>
      <c r="O63" s="150"/>
      <c r="P63" s="151">
        <f t="shared" si="2"/>
        <v>999</v>
      </c>
      <c r="Q63" s="143"/>
    </row>
    <row r="64" spans="1:17" s="72" customFormat="1" ht="18.899999999999999" customHeight="1">
      <c r="A64" s="141">
        <v>58</v>
      </c>
      <c r="B64" s="142"/>
      <c r="C64" s="142"/>
      <c r="D64" s="143"/>
      <c r="E64" s="144"/>
      <c r="F64" s="143"/>
      <c r="G64" s="143"/>
      <c r="H64" s="145"/>
      <c r="I64" s="146"/>
      <c r="J64" s="147" t="e">
        <f>IF(AND(Q64="",#REF!&gt;0,#REF!&lt;5),K64,0)</f>
        <v>#REF!</v>
      </c>
      <c r="K64" s="148" t="str">
        <f>IF(D64="","ZZZ9",IF(AND(#REF!&gt;0,#REF!&lt;5),D64&amp;#REF!,D64&amp;"9"))</f>
        <v>ZZZ9</v>
      </c>
      <c r="L64" s="147">
        <f t="shared" si="0"/>
        <v>999</v>
      </c>
      <c r="M64" s="155">
        <f t="shared" si="1"/>
        <v>999</v>
      </c>
      <c r="N64" s="149"/>
      <c r="O64" s="150"/>
      <c r="P64" s="151">
        <f t="shared" si="2"/>
        <v>999</v>
      </c>
      <c r="Q64" s="143"/>
    </row>
    <row r="65" spans="1:17" s="72" customFormat="1" ht="18.899999999999999" customHeight="1">
      <c r="A65" s="141">
        <v>59</v>
      </c>
      <c r="B65" s="142"/>
      <c r="C65" s="142"/>
      <c r="D65" s="143"/>
      <c r="E65" s="144"/>
      <c r="F65" s="143"/>
      <c r="G65" s="143"/>
      <c r="H65" s="145"/>
      <c r="I65" s="146"/>
      <c r="J65" s="147" t="e">
        <f>IF(AND(Q65="",#REF!&gt;0,#REF!&lt;5),K65,0)</f>
        <v>#REF!</v>
      </c>
      <c r="K65" s="148" t="str">
        <f>IF(D65="","ZZZ9",IF(AND(#REF!&gt;0,#REF!&lt;5),D65&amp;#REF!,D65&amp;"9"))</f>
        <v>ZZZ9</v>
      </c>
      <c r="L65" s="147">
        <f t="shared" si="0"/>
        <v>999</v>
      </c>
      <c r="M65" s="155">
        <f t="shared" si="1"/>
        <v>999</v>
      </c>
      <c r="N65" s="149"/>
      <c r="O65" s="150"/>
      <c r="P65" s="151">
        <f t="shared" si="2"/>
        <v>999</v>
      </c>
      <c r="Q65" s="143"/>
    </row>
    <row r="66" spans="1:17" s="72" customFormat="1" ht="18.899999999999999" customHeight="1">
      <c r="A66" s="141">
        <v>60</v>
      </c>
      <c r="B66" s="142"/>
      <c r="C66" s="142"/>
      <c r="D66" s="143"/>
      <c r="E66" s="144"/>
      <c r="F66" s="143"/>
      <c r="G66" s="143"/>
      <c r="H66" s="145"/>
      <c r="I66" s="146"/>
      <c r="J66" s="147" t="e">
        <f>IF(AND(Q66="",#REF!&gt;0,#REF!&lt;5),K66,0)</f>
        <v>#REF!</v>
      </c>
      <c r="K66" s="148" t="str">
        <f>IF(D66="","ZZZ9",IF(AND(#REF!&gt;0,#REF!&lt;5),D66&amp;#REF!,D66&amp;"9"))</f>
        <v>ZZZ9</v>
      </c>
      <c r="L66" s="147">
        <f t="shared" si="0"/>
        <v>999</v>
      </c>
      <c r="M66" s="155">
        <f t="shared" si="1"/>
        <v>999</v>
      </c>
      <c r="N66" s="149"/>
      <c r="O66" s="150"/>
      <c r="P66" s="151">
        <f t="shared" si="2"/>
        <v>999</v>
      </c>
      <c r="Q66" s="143"/>
    </row>
    <row r="67" spans="1:17" s="72" customFormat="1" ht="18.899999999999999" customHeight="1">
      <c r="A67" s="141">
        <v>61</v>
      </c>
      <c r="B67" s="142"/>
      <c r="C67" s="142"/>
      <c r="D67" s="143"/>
      <c r="E67" s="144"/>
      <c r="F67" s="143"/>
      <c r="G67" s="143"/>
      <c r="H67" s="145"/>
      <c r="I67" s="146"/>
      <c r="J67" s="147" t="e">
        <f>IF(AND(Q67="",#REF!&gt;0,#REF!&lt;5),K67,0)</f>
        <v>#REF!</v>
      </c>
      <c r="K67" s="148" t="str">
        <f>IF(D67="","ZZZ9",IF(AND(#REF!&gt;0,#REF!&lt;5),D67&amp;#REF!,D67&amp;"9"))</f>
        <v>ZZZ9</v>
      </c>
      <c r="L67" s="147">
        <f t="shared" si="0"/>
        <v>999</v>
      </c>
      <c r="M67" s="155">
        <f t="shared" si="1"/>
        <v>999</v>
      </c>
      <c r="N67" s="149"/>
      <c r="O67" s="150"/>
      <c r="P67" s="151">
        <f t="shared" si="2"/>
        <v>999</v>
      </c>
      <c r="Q67" s="143"/>
    </row>
    <row r="68" spans="1:17" s="72" customFormat="1" ht="18.899999999999999" customHeight="1">
      <c r="A68" s="141">
        <v>62</v>
      </c>
      <c r="B68" s="142"/>
      <c r="C68" s="142"/>
      <c r="D68" s="143"/>
      <c r="E68" s="144"/>
      <c r="F68" s="143"/>
      <c r="G68" s="143"/>
      <c r="H68" s="145"/>
      <c r="I68" s="146"/>
      <c r="J68" s="147" t="e">
        <f>IF(AND(Q68="",#REF!&gt;0,#REF!&lt;5),K68,0)</f>
        <v>#REF!</v>
      </c>
      <c r="K68" s="148" t="str">
        <f>IF(D68="","ZZZ9",IF(AND(#REF!&gt;0,#REF!&lt;5),D68&amp;#REF!,D68&amp;"9"))</f>
        <v>ZZZ9</v>
      </c>
      <c r="L68" s="147">
        <f t="shared" si="0"/>
        <v>999</v>
      </c>
      <c r="M68" s="155">
        <f t="shared" si="1"/>
        <v>999</v>
      </c>
      <c r="N68" s="149"/>
      <c r="O68" s="150"/>
      <c r="P68" s="151">
        <f t="shared" si="2"/>
        <v>999</v>
      </c>
      <c r="Q68" s="143"/>
    </row>
    <row r="69" spans="1:17" s="72" customFormat="1" ht="18.899999999999999" customHeight="1">
      <c r="A69" s="141">
        <v>63</v>
      </c>
      <c r="B69" s="142"/>
      <c r="C69" s="142"/>
      <c r="D69" s="143"/>
      <c r="E69" s="144"/>
      <c r="F69" s="143"/>
      <c r="G69" s="143"/>
      <c r="H69" s="145"/>
      <c r="I69" s="146"/>
      <c r="J69" s="147" t="e">
        <f>IF(AND(Q69="",#REF!&gt;0,#REF!&lt;5),K69,0)</f>
        <v>#REF!</v>
      </c>
      <c r="K69" s="148" t="str">
        <f>IF(D69="","ZZZ9",IF(AND(#REF!&gt;0,#REF!&lt;5),D69&amp;#REF!,D69&amp;"9"))</f>
        <v>ZZZ9</v>
      </c>
      <c r="L69" s="147">
        <f t="shared" si="0"/>
        <v>999</v>
      </c>
      <c r="M69" s="155">
        <f t="shared" si="1"/>
        <v>999</v>
      </c>
      <c r="N69" s="149"/>
      <c r="O69" s="150"/>
      <c r="P69" s="151">
        <f t="shared" si="2"/>
        <v>999</v>
      </c>
      <c r="Q69" s="143"/>
    </row>
    <row r="70" spans="1:17" s="72" customFormat="1" ht="18.899999999999999" customHeight="1">
      <c r="A70" s="141">
        <v>64</v>
      </c>
      <c r="B70" s="142"/>
      <c r="C70" s="142"/>
      <c r="D70" s="143"/>
      <c r="E70" s="144"/>
      <c r="F70" s="143"/>
      <c r="G70" s="143"/>
      <c r="H70" s="145"/>
      <c r="I70" s="146"/>
      <c r="J70" s="147" t="e">
        <f>IF(AND(Q70="",#REF!&gt;0,#REF!&lt;5),K70,0)</f>
        <v>#REF!</v>
      </c>
      <c r="K70" s="148" t="str">
        <f>IF(D70="","ZZZ9",IF(AND(#REF!&gt;0,#REF!&lt;5),D70&amp;#REF!,D70&amp;"9"))</f>
        <v>ZZZ9</v>
      </c>
      <c r="L70" s="147">
        <f t="shared" si="0"/>
        <v>999</v>
      </c>
      <c r="M70" s="155">
        <f t="shared" si="1"/>
        <v>999</v>
      </c>
      <c r="N70" s="149"/>
      <c r="O70" s="150"/>
      <c r="P70" s="151">
        <f t="shared" si="2"/>
        <v>999</v>
      </c>
      <c r="Q70" s="143"/>
    </row>
    <row r="71" spans="1:17" s="72" customFormat="1" ht="18.899999999999999" customHeight="1">
      <c r="A71" s="141">
        <v>65</v>
      </c>
      <c r="B71" s="142"/>
      <c r="C71" s="142"/>
      <c r="D71" s="143"/>
      <c r="E71" s="144"/>
      <c r="F71" s="143"/>
      <c r="G71" s="143"/>
      <c r="H71" s="145"/>
      <c r="I71" s="146"/>
      <c r="J71" s="147" t="e">
        <f>IF(AND(Q71="",#REF!&gt;0,#REF!&lt;5),K71,0)</f>
        <v>#REF!</v>
      </c>
      <c r="K71" s="148" t="str">
        <f>IF(D71="","ZZZ9",IF(AND(#REF!&gt;0,#REF!&lt;5),D71&amp;#REF!,D71&amp;"9"))</f>
        <v>ZZZ9</v>
      </c>
      <c r="L71" s="147">
        <f t="shared" si="0"/>
        <v>999</v>
      </c>
      <c r="M71" s="155">
        <f t="shared" si="1"/>
        <v>999</v>
      </c>
      <c r="N71" s="149"/>
      <c r="O71" s="150"/>
      <c r="P71" s="151">
        <f t="shared" si="2"/>
        <v>999</v>
      </c>
      <c r="Q71" s="143"/>
    </row>
    <row r="72" spans="1:17" s="72" customFormat="1" ht="18.899999999999999" customHeight="1">
      <c r="A72" s="141">
        <v>66</v>
      </c>
      <c r="B72" s="142"/>
      <c r="C72" s="142"/>
      <c r="D72" s="143"/>
      <c r="E72" s="144"/>
      <c r="F72" s="143"/>
      <c r="G72" s="143"/>
      <c r="H72" s="145"/>
      <c r="I72" s="146"/>
      <c r="J72" s="147" t="e">
        <f>IF(AND(Q72="",#REF!&gt;0,#REF!&lt;5),K72,0)</f>
        <v>#REF!</v>
      </c>
      <c r="K72" s="148" t="str">
        <f>IF(D72="","ZZZ9",IF(AND(#REF!&gt;0,#REF!&lt;5),D72&amp;#REF!,D72&amp;"9"))</f>
        <v>ZZZ9</v>
      </c>
      <c r="L72" s="147">
        <f t="shared" ref="L72:L103" si="3">IF(Q72="",999,Q72)</f>
        <v>999</v>
      </c>
      <c r="M72" s="155">
        <f t="shared" ref="M72:M103" si="4">IF(P72=999,999,1)</f>
        <v>999</v>
      </c>
      <c r="N72" s="149"/>
      <c r="O72" s="150"/>
      <c r="P72" s="151">
        <f t="shared" ref="P72:P103" si="5">IF(N72="DA",1,IF(N72="WC",2,IF(N72="SE",3,IF(N72="Q",4,IF(N72="LL",5,999)))))</f>
        <v>999</v>
      </c>
      <c r="Q72" s="143"/>
    </row>
    <row r="73" spans="1:17" s="72" customFormat="1" ht="18.899999999999999" customHeight="1">
      <c r="A73" s="141">
        <v>67</v>
      </c>
      <c r="B73" s="142"/>
      <c r="C73" s="142"/>
      <c r="D73" s="143"/>
      <c r="E73" s="144"/>
      <c r="F73" s="143"/>
      <c r="G73" s="143"/>
      <c r="H73" s="145"/>
      <c r="I73" s="146"/>
      <c r="J73" s="147" t="e">
        <f>IF(AND(Q73="",#REF!&gt;0,#REF!&lt;5),K73,0)</f>
        <v>#REF!</v>
      </c>
      <c r="K73" s="148" t="str">
        <f>IF(D73="","ZZZ9",IF(AND(#REF!&gt;0,#REF!&lt;5),D73&amp;#REF!,D73&amp;"9"))</f>
        <v>ZZZ9</v>
      </c>
      <c r="L73" s="147">
        <f t="shared" si="3"/>
        <v>999</v>
      </c>
      <c r="M73" s="155">
        <f t="shared" si="4"/>
        <v>999</v>
      </c>
      <c r="N73" s="149"/>
      <c r="O73" s="150"/>
      <c r="P73" s="151">
        <f t="shared" si="5"/>
        <v>999</v>
      </c>
      <c r="Q73" s="143"/>
    </row>
    <row r="74" spans="1:17" s="72" customFormat="1" ht="18.899999999999999" customHeight="1">
      <c r="A74" s="141">
        <v>68</v>
      </c>
      <c r="B74" s="142"/>
      <c r="C74" s="142"/>
      <c r="D74" s="143"/>
      <c r="E74" s="144"/>
      <c r="F74" s="143"/>
      <c r="G74" s="143"/>
      <c r="H74" s="145"/>
      <c r="I74" s="146"/>
      <c r="J74" s="147" t="e">
        <f>IF(AND(Q74="",#REF!&gt;0,#REF!&lt;5),K74,0)</f>
        <v>#REF!</v>
      </c>
      <c r="K74" s="148" t="str">
        <f>IF(D74="","ZZZ9",IF(AND(#REF!&gt;0,#REF!&lt;5),D74&amp;#REF!,D74&amp;"9"))</f>
        <v>ZZZ9</v>
      </c>
      <c r="L74" s="147">
        <f t="shared" si="3"/>
        <v>999</v>
      </c>
      <c r="M74" s="155">
        <f t="shared" si="4"/>
        <v>999</v>
      </c>
      <c r="N74" s="149"/>
      <c r="O74" s="150"/>
      <c r="P74" s="151">
        <f t="shared" si="5"/>
        <v>999</v>
      </c>
      <c r="Q74" s="143"/>
    </row>
    <row r="75" spans="1:17" s="72" customFormat="1" ht="18.899999999999999" customHeight="1">
      <c r="A75" s="141">
        <v>69</v>
      </c>
      <c r="B75" s="142"/>
      <c r="C75" s="142"/>
      <c r="D75" s="143"/>
      <c r="E75" s="144"/>
      <c r="F75" s="143"/>
      <c r="G75" s="143"/>
      <c r="H75" s="145"/>
      <c r="I75" s="146"/>
      <c r="J75" s="147" t="e">
        <f>IF(AND(Q75="",#REF!&gt;0,#REF!&lt;5),K75,0)</f>
        <v>#REF!</v>
      </c>
      <c r="K75" s="148" t="str">
        <f>IF(D75="","ZZZ9",IF(AND(#REF!&gt;0,#REF!&lt;5),D75&amp;#REF!,D75&amp;"9"))</f>
        <v>ZZZ9</v>
      </c>
      <c r="L75" s="147">
        <f t="shared" si="3"/>
        <v>999</v>
      </c>
      <c r="M75" s="155">
        <f t="shared" si="4"/>
        <v>999</v>
      </c>
      <c r="N75" s="149"/>
      <c r="O75" s="150"/>
      <c r="P75" s="151">
        <f t="shared" si="5"/>
        <v>999</v>
      </c>
      <c r="Q75" s="143"/>
    </row>
    <row r="76" spans="1:17" s="72" customFormat="1" ht="18.899999999999999" customHeight="1">
      <c r="A76" s="141">
        <v>70</v>
      </c>
      <c r="B76" s="142"/>
      <c r="C76" s="142"/>
      <c r="D76" s="143"/>
      <c r="E76" s="144"/>
      <c r="F76" s="143"/>
      <c r="G76" s="143"/>
      <c r="H76" s="145"/>
      <c r="I76" s="146"/>
      <c r="J76" s="147" t="e">
        <f>IF(AND(Q76="",#REF!&gt;0,#REF!&lt;5),K76,0)</f>
        <v>#REF!</v>
      </c>
      <c r="K76" s="148" t="str">
        <f>IF(D76="","ZZZ9",IF(AND(#REF!&gt;0,#REF!&lt;5),D76&amp;#REF!,D76&amp;"9"))</f>
        <v>ZZZ9</v>
      </c>
      <c r="L76" s="147">
        <f t="shared" si="3"/>
        <v>999</v>
      </c>
      <c r="M76" s="155">
        <f t="shared" si="4"/>
        <v>999</v>
      </c>
      <c r="N76" s="149"/>
      <c r="O76" s="150"/>
      <c r="P76" s="151">
        <f t="shared" si="5"/>
        <v>999</v>
      </c>
      <c r="Q76" s="143"/>
    </row>
    <row r="77" spans="1:17" s="72" customFormat="1" ht="18.899999999999999" customHeight="1">
      <c r="A77" s="141">
        <v>71</v>
      </c>
      <c r="B77" s="142"/>
      <c r="C77" s="142"/>
      <c r="D77" s="143"/>
      <c r="E77" s="144"/>
      <c r="F77" s="143"/>
      <c r="G77" s="143"/>
      <c r="H77" s="145"/>
      <c r="I77" s="146"/>
      <c r="J77" s="147" t="e">
        <f>IF(AND(Q77="",#REF!&gt;0,#REF!&lt;5),K77,0)</f>
        <v>#REF!</v>
      </c>
      <c r="K77" s="148" t="str">
        <f>IF(D77="","ZZZ9",IF(AND(#REF!&gt;0,#REF!&lt;5),D77&amp;#REF!,D77&amp;"9"))</f>
        <v>ZZZ9</v>
      </c>
      <c r="L77" s="147">
        <f t="shared" si="3"/>
        <v>999</v>
      </c>
      <c r="M77" s="155">
        <f t="shared" si="4"/>
        <v>999</v>
      </c>
      <c r="N77" s="149"/>
      <c r="O77" s="150"/>
      <c r="P77" s="151">
        <f t="shared" si="5"/>
        <v>999</v>
      </c>
      <c r="Q77" s="143"/>
    </row>
    <row r="78" spans="1:17" s="72" customFormat="1" ht="18.899999999999999" customHeight="1">
      <c r="A78" s="141">
        <v>72</v>
      </c>
      <c r="B78" s="142"/>
      <c r="C78" s="142"/>
      <c r="D78" s="143"/>
      <c r="E78" s="144"/>
      <c r="F78" s="143"/>
      <c r="G78" s="143"/>
      <c r="H78" s="145"/>
      <c r="I78" s="146"/>
      <c r="J78" s="147" t="e">
        <f>IF(AND(Q78="",#REF!&gt;0,#REF!&lt;5),K78,0)</f>
        <v>#REF!</v>
      </c>
      <c r="K78" s="148" t="str">
        <f>IF(D78="","ZZZ9",IF(AND(#REF!&gt;0,#REF!&lt;5),D78&amp;#REF!,D78&amp;"9"))</f>
        <v>ZZZ9</v>
      </c>
      <c r="L78" s="147">
        <f t="shared" si="3"/>
        <v>999</v>
      </c>
      <c r="M78" s="155">
        <f t="shared" si="4"/>
        <v>999</v>
      </c>
      <c r="N78" s="149"/>
      <c r="O78" s="150"/>
      <c r="P78" s="151">
        <f t="shared" si="5"/>
        <v>999</v>
      </c>
      <c r="Q78" s="143"/>
    </row>
    <row r="79" spans="1:17" s="72" customFormat="1" ht="18.899999999999999" customHeight="1">
      <c r="A79" s="141">
        <v>73</v>
      </c>
      <c r="B79" s="142"/>
      <c r="C79" s="142"/>
      <c r="D79" s="143"/>
      <c r="E79" s="144"/>
      <c r="F79" s="143"/>
      <c r="G79" s="143"/>
      <c r="H79" s="145"/>
      <c r="I79" s="146"/>
      <c r="J79" s="147" t="e">
        <f>IF(AND(Q79="",#REF!&gt;0,#REF!&lt;5),K79,0)</f>
        <v>#REF!</v>
      </c>
      <c r="K79" s="148" t="str">
        <f>IF(D79="","ZZZ9",IF(AND(#REF!&gt;0,#REF!&lt;5),D79&amp;#REF!,D79&amp;"9"))</f>
        <v>ZZZ9</v>
      </c>
      <c r="L79" s="147">
        <f t="shared" si="3"/>
        <v>999</v>
      </c>
      <c r="M79" s="155">
        <f t="shared" si="4"/>
        <v>999</v>
      </c>
      <c r="N79" s="149"/>
      <c r="O79" s="150"/>
      <c r="P79" s="151">
        <f t="shared" si="5"/>
        <v>999</v>
      </c>
      <c r="Q79" s="143"/>
    </row>
    <row r="80" spans="1:17" s="72" customFormat="1" ht="18.899999999999999" customHeight="1">
      <c r="A80" s="141">
        <v>74</v>
      </c>
      <c r="B80" s="142"/>
      <c r="C80" s="142"/>
      <c r="D80" s="143"/>
      <c r="E80" s="144"/>
      <c r="F80" s="143"/>
      <c r="G80" s="143"/>
      <c r="H80" s="145"/>
      <c r="I80" s="146"/>
      <c r="J80" s="147" t="e">
        <f>IF(AND(Q80="",#REF!&gt;0,#REF!&lt;5),K80,0)</f>
        <v>#REF!</v>
      </c>
      <c r="K80" s="148" t="str">
        <f>IF(D80="","ZZZ9",IF(AND(#REF!&gt;0,#REF!&lt;5),D80&amp;#REF!,D80&amp;"9"))</f>
        <v>ZZZ9</v>
      </c>
      <c r="L80" s="147">
        <f t="shared" si="3"/>
        <v>999</v>
      </c>
      <c r="M80" s="155">
        <f t="shared" si="4"/>
        <v>999</v>
      </c>
      <c r="N80" s="149"/>
      <c r="O80" s="150"/>
      <c r="P80" s="151">
        <f t="shared" si="5"/>
        <v>999</v>
      </c>
      <c r="Q80" s="143"/>
    </row>
    <row r="81" spans="1:17" s="72" customFormat="1" ht="18.899999999999999" customHeight="1">
      <c r="A81" s="141">
        <v>75</v>
      </c>
      <c r="B81" s="142"/>
      <c r="C81" s="142"/>
      <c r="D81" s="143"/>
      <c r="E81" s="144"/>
      <c r="F81" s="143"/>
      <c r="G81" s="143"/>
      <c r="H81" s="145"/>
      <c r="I81" s="146"/>
      <c r="J81" s="147" t="e">
        <f>IF(AND(Q81="",#REF!&gt;0,#REF!&lt;5),K81,0)</f>
        <v>#REF!</v>
      </c>
      <c r="K81" s="148" t="str">
        <f>IF(D81="","ZZZ9",IF(AND(#REF!&gt;0,#REF!&lt;5),D81&amp;#REF!,D81&amp;"9"))</f>
        <v>ZZZ9</v>
      </c>
      <c r="L81" s="147">
        <f t="shared" si="3"/>
        <v>999</v>
      </c>
      <c r="M81" s="155">
        <f t="shared" si="4"/>
        <v>999</v>
      </c>
      <c r="N81" s="149"/>
      <c r="O81" s="150"/>
      <c r="P81" s="151">
        <f t="shared" si="5"/>
        <v>999</v>
      </c>
      <c r="Q81" s="143"/>
    </row>
    <row r="82" spans="1:17" s="72" customFormat="1" ht="18.899999999999999" customHeight="1">
      <c r="A82" s="141">
        <v>76</v>
      </c>
      <c r="B82" s="142"/>
      <c r="C82" s="142"/>
      <c r="D82" s="143"/>
      <c r="E82" s="144"/>
      <c r="F82" s="143"/>
      <c r="G82" s="143"/>
      <c r="H82" s="145"/>
      <c r="I82" s="146"/>
      <c r="J82" s="147" t="e">
        <f>IF(AND(Q82="",#REF!&gt;0,#REF!&lt;5),K82,0)</f>
        <v>#REF!</v>
      </c>
      <c r="K82" s="148" t="str">
        <f>IF(D82="","ZZZ9",IF(AND(#REF!&gt;0,#REF!&lt;5),D82&amp;#REF!,D82&amp;"9"))</f>
        <v>ZZZ9</v>
      </c>
      <c r="L82" s="147">
        <f t="shared" si="3"/>
        <v>999</v>
      </c>
      <c r="M82" s="155">
        <f t="shared" si="4"/>
        <v>999</v>
      </c>
      <c r="N82" s="149"/>
      <c r="O82" s="150"/>
      <c r="P82" s="151">
        <f t="shared" si="5"/>
        <v>999</v>
      </c>
      <c r="Q82" s="143"/>
    </row>
    <row r="83" spans="1:17" s="72" customFormat="1" ht="18.899999999999999" customHeight="1">
      <c r="A83" s="141">
        <v>77</v>
      </c>
      <c r="B83" s="142"/>
      <c r="C83" s="142"/>
      <c r="D83" s="143"/>
      <c r="E83" s="144"/>
      <c r="F83" s="143"/>
      <c r="G83" s="143"/>
      <c r="H83" s="145"/>
      <c r="I83" s="146"/>
      <c r="J83" s="147" t="e">
        <f>IF(AND(Q83="",#REF!&gt;0,#REF!&lt;5),K83,0)</f>
        <v>#REF!</v>
      </c>
      <c r="K83" s="148" t="str">
        <f>IF(D83="","ZZZ9",IF(AND(#REF!&gt;0,#REF!&lt;5),D83&amp;#REF!,D83&amp;"9"))</f>
        <v>ZZZ9</v>
      </c>
      <c r="L83" s="147">
        <f t="shared" si="3"/>
        <v>999</v>
      </c>
      <c r="M83" s="155">
        <f t="shared" si="4"/>
        <v>999</v>
      </c>
      <c r="N83" s="149"/>
      <c r="O83" s="150"/>
      <c r="P83" s="151">
        <f t="shared" si="5"/>
        <v>999</v>
      </c>
      <c r="Q83" s="143"/>
    </row>
    <row r="84" spans="1:17" s="72" customFormat="1" ht="18.899999999999999" customHeight="1">
      <c r="A84" s="141">
        <v>78</v>
      </c>
      <c r="B84" s="142"/>
      <c r="C84" s="142"/>
      <c r="D84" s="143"/>
      <c r="E84" s="144"/>
      <c r="F84" s="143"/>
      <c r="G84" s="143"/>
      <c r="H84" s="145"/>
      <c r="I84" s="146"/>
      <c r="J84" s="147" t="e">
        <f>IF(AND(Q84="",#REF!&gt;0,#REF!&lt;5),K84,0)</f>
        <v>#REF!</v>
      </c>
      <c r="K84" s="148" t="str">
        <f>IF(D84="","ZZZ9",IF(AND(#REF!&gt;0,#REF!&lt;5),D84&amp;#REF!,D84&amp;"9"))</f>
        <v>ZZZ9</v>
      </c>
      <c r="L84" s="147">
        <f t="shared" si="3"/>
        <v>999</v>
      </c>
      <c r="M84" s="155">
        <f t="shared" si="4"/>
        <v>999</v>
      </c>
      <c r="N84" s="149"/>
      <c r="O84" s="150"/>
      <c r="P84" s="151">
        <f t="shared" si="5"/>
        <v>999</v>
      </c>
      <c r="Q84" s="143"/>
    </row>
    <row r="85" spans="1:17" s="72" customFormat="1" ht="18.899999999999999" customHeight="1">
      <c r="A85" s="141">
        <v>79</v>
      </c>
      <c r="B85" s="142"/>
      <c r="C85" s="142"/>
      <c r="D85" s="143"/>
      <c r="E85" s="144"/>
      <c r="F85" s="143"/>
      <c r="G85" s="143"/>
      <c r="H85" s="145"/>
      <c r="I85" s="146"/>
      <c r="J85" s="147" t="e">
        <f>IF(AND(Q85="",#REF!&gt;0,#REF!&lt;5),K85,0)</f>
        <v>#REF!</v>
      </c>
      <c r="K85" s="148" t="str">
        <f>IF(D85="","ZZZ9",IF(AND(#REF!&gt;0,#REF!&lt;5),D85&amp;#REF!,D85&amp;"9"))</f>
        <v>ZZZ9</v>
      </c>
      <c r="L85" s="147">
        <f t="shared" si="3"/>
        <v>999</v>
      </c>
      <c r="M85" s="155">
        <f t="shared" si="4"/>
        <v>999</v>
      </c>
      <c r="N85" s="149"/>
      <c r="O85" s="150"/>
      <c r="P85" s="151">
        <f t="shared" si="5"/>
        <v>999</v>
      </c>
      <c r="Q85" s="143"/>
    </row>
    <row r="86" spans="1:17" s="72" customFormat="1" ht="18.899999999999999" customHeight="1">
      <c r="A86" s="141">
        <v>80</v>
      </c>
      <c r="B86" s="142"/>
      <c r="C86" s="142"/>
      <c r="D86" s="143"/>
      <c r="E86" s="144"/>
      <c r="F86" s="143"/>
      <c r="G86" s="143"/>
      <c r="H86" s="145"/>
      <c r="I86" s="146"/>
      <c r="J86" s="147" t="e">
        <f>IF(AND(Q86="",#REF!&gt;0,#REF!&lt;5),K86,0)</f>
        <v>#REF!</v>
      </c>
      <c r="K86" s="148" t="str">
        <f>IF(D86="","ZZZ9",IF(AND(#REF!&gt;0,#REF!&lt;5),D86&amp;#REF!,D86&amp;"9"))</f>
        <v>ZZZ9</v>
      </c>
      <c r="L86" s="147">
        <f t="shared" si="3"/>
        <v>999</v>
      </c>
      <c r="M86" s="155">
        <f t="shared" si="4"/>
        <v>999</v>
      </c>
      <c r="N86" s="149"/>
      <c r="O86" s="150"/>
      <c r="P86" s="151">
        <f t="shared" si="5"/>
        <v>999</v>
      </c>
      <c r="Q86" s="143"/>
    </row>
    <row r="87" spans="1:17" s="72" customFormat="1" ht="18.899999999999999" customHeight="1">
      <c r="A87" s="141">
        <v>81</v>
      </c>
      <c r="B87" s="142"/>
      <c r="C87" s="142"/>
      <c r="D87" s="143"/>
      <c r="E87" s="144"/>
      <c r="F87" s="143"/>
      <c r="G87" s="143"/>
      <c r="H87" s="145"/>
      <c r="I87" s="146"/>
      <c r="J87" s="147" t="e">
        <f>IF(AND(Q87="",#REF!&gt;0,#REF!&lt;5),K87,0)</f>
        <v>#REF!</v>
      </c>
      <c r="K87" s="148" t="str">
        <f>IF(D87="","ZZZ9",IF(AND(#REF!&gt;0,#REF!&lt;5),D87&amp;#REF!,D87&amp;"9"))</f>
        <v>ZZZ9</v>
      </c>
      <c r="L87" s="147">
        <f t="shared" si="3"/>
        <v>999</v>
      </c>
      <c r="M87" s="155">
        <f t="shared" si="4"/>
        <v>999</v>
      </c>
      <c r="N87" s="149"/>
      <c r="O87" s="150"/>
      <c r="P87" s="151">
        <f t="shared" si="5"/>
        <v>999</v>
      </c>
      <c r="Q87" s="143"/>
    </row>
    <row r="88" spans="1:17" s="72" customFormat="1" ht="18.899999999999999" customHeight="1">
      <c r="A88" s="141">
        <v>82</v>
      </c>
      <c r="B88" s="142"/>
      <c r="C88" s="142"/>
      <c r="D88" s="143"/>
      <c r="E88" s="144"/>
      <c r="F88" s="143"/>
      <c r="G88" s="143"/>
      <c r="H88" s="145"/>
      <c r="I88" s="146"/>
      <c r="J88" s="147" t="e">
        <f>IF(AND(Q88="",#REF!&gt;0,#REF!&lt;5),K88,0)</f>
        <v>#REF!</v>
      </c>
      <c r="K88" s="148" t="str">
        <f>IF(D88="","ZZZ9",IF(AND(#REF!&gt;0,#REF!&lt;5),D88&amp;#REF!,D88&amp;"9"))</f>
        <v>ZZZ9</v>
      </c>
      <c r="L88" s="147">
        <f t="shared" si="3"/>
        <v>999</v>
      </c>
      <c r="M88" s="155">
        <f t="shared" si="4"/>
        <v>999</v>
      </c>
      <c r="N88" s="149"/>
      <c r="O88" s="150"/>
      <c r="P88" s="151">
        <f t="shared" si="5"/>
        <v>999</v>
      </c>
      <c r="Q88" s="143"/>
    </row>
    <row r="89" spans="1:17" s="72" customFormat="1" ht="18.899999999999999" customHeight="1">
      <c r="A89" s="141">
        <v>83</v>
      </c>
      <c r="B89" s="142"/>
      <c r="C89" s="142"/>
      <c r="D89" s="143"/>
      <c r="E89" s="144"/>
      <c r="F89" s="143"/>
      <c r="G89" s="143"/>
      <c r="H89" s="145"/>
      <c r="I89" s="146"/>
      <c r="J89" s="147" t="e">
        <f>IF(AND(Q89="",#REF!&gt;0,#REF!&lt;5),K89,0)</f>
        <v>#REF!</v>
      </c>
      <c r="K89" s="148" t="str">
        <f>IF(D89="","ZZZ9",IF(AND(#REF!&gt;0,#REF!&lt;5),D89&amp;#REF!,D89&amp;"9"))</f>
        <v>ZZZ9</v>
      </c>
      <c r="L89" s="147">
        <f t="shared" si="3"/>
        <v>999</v>
      </c>
      <c r="M89" s="155">
        <f t="shared" si="4"/>
        <v>999</v>
      </c>
      <c r="N89" s="149"/>
      <c r="O89" s="150"/>
      <c r="P89" s="151">
        <f t="shared" si="5"/>
        <v>999</v>
      </c>
      <c r="Q89" s="143"/>
    </row>
    <row r="90" spans="1:17" s="72" customFormat="1" ht="18.899999999999999" customHeight="1">
      <c r="A90" s="141">
        <v>84</v>
      </c>
      <c r="B90" s="142"/>
      <c r="C90" s="142"/>
      <c r="D90" s="143"/>
      <c r="E90" s="144"/>
      <c r="F90" s="143"/>
      <c r="G90" s="143"/>
      <c r="H90" s="145"/>
      <c r="I90" s="146"/>
      <c r="J90" s="147" t="e">
        <f>IF(AND(Q90="",#REF!&gt;0,#REF!&lt;5),K90,0)</f>
        <v>#REF!</v>
      </c>
      <c r="K90" s="148" t="str">
        <f>IF(D90="","ZZZ9",IF(AND(#REF!&gt;0,#REF!&lt;5),D90&amp;#REF!,D90&amp;"9"))</f>
        <v>ZZZ9</v>
      </c>
      <c r="L90" s="147">
        <f t="shared" si="3"/>
        <v>999</v>
      </c>
      <c r="M90" s="155">
        <f t="shared" si="4"/>
        <v>999</v>
      </c>
      <c r="N90" s="149"/>
      <c r="O90" s="150"/>
      <c r="P90" s="151">
        <f t="shared" si="5"/>
        <v>999</v>
      </c>
      <c r="Q90" s="143"/>
    </row>
    <row r="91" spans="1:17" s="72" customFormat="1" ht="18.899999999999999" customHeight="1">
      <c r="A91" s="141">
        <v>85</v>
      </c>
      <c r="B91" s="142"/>
      <c r="C91" s="142"/>
      <c r="D91" s="143"/>
      <c r="E91" s="144"/>
      <c r="F91" s="143"/>
      <c r="G91" s="143"/>
      <c r="H91" s="145"/>
      <c r="I91" s="146"/>
      <c r="J91" s="147" t="e">
        <f>IF(AND(Q91="",#REF!&gt;0,#REF!&lt;5),K91,0)</f>
        <v>#REF!</v>
      </c>
      <c r="K91" s="148" t="str">
        <f>IF(D91="","ZZZ9",IF(AND(#REF!&gt;0,#REF!&lt;5),D91&amp;#REF!,D91&amp;"9"))</f>
        <v>ZZZ9</v>
      </c>
      <c r="L91" s="147">
        <f t="shared" si="3"/>
        <v>999</v>
      </c>
      <c r="M91" s="155">
        <f t="shared" si="4"/>
        <v>999</v>
      </c>
      <c r="N91" s="149"/>
      <c r="O91" s="150"/>
      <c r="P91" s="151">
        <f t="shared" si="5"/>
        <v>999</v>
      </c>
      <c r="Q91" s="143"/>
    </row>
    <row r="92" spans="1:17" s="72" customFormat="1" ht="18.899999999999999" customHeight="1">
      <c r="A92" s="141">
        <v>86</v>
      </c>
      <c r="B92" s="142"/>
      <c r="C92" s="142"/>
      <c r="D92" s="143"/>
      <c r="E92" s="144"/>
      <c r="F92" s="143"/>
      <c r="G92" s="143"/>
      <c r="H92" s="145"/>
      <c r="I92" s="146"/>
      <c r="J92" s="147" t="e">
        <f>IF(AND(Q92="",#REF!&gt;0,#REF!&lt;5),K92,0)</f>
        <v>#REF!</v>
      </c>
      <c r="K92" s="148" t="str">
        <f>IF(D92="","ZZZ9",IF(AND(#REF!&gt;0,#REF!&lt;5),D92&amp;#REF!,D92&amp;"9"))</f>
        <v>ZZZ9</v>
      </c>
      <c r="L92" s="147">
        <f t="shared" si="3"/>
        <v>999</v>
      </c>
      <c r="M92" s="155">
        <f t="shared" si="4"/>
        <v>999</v>
      </c>
      <c r="N92" s="149"/>
      <c r="O92" s="150"/>
      <c r="P92" s="151">
        <f t="shared" si="5"/>
        <v>999</v>
      </c>
      <c r="Q92" s="143"/>
    </row>
    <row r="93" spans="1:17" s="72" customFormat="1" ht="18.899999999999999" customHeight="1">
      <c r="A93" s="141">
        <v>87</v>
      </c>
      <c r="B93" s="142"/>
      <c r="C93" s="142"/>
      <c r="D93" s="143"/>
      <c r="E93" s="144"/>
      <c r="F93" s="143"/>
      <c r="G93" s="143"/>
      <c r="H93" s="145"/>
      <c r="I93" s="146"/>
      <c r="J93" s="147" t="e">
        <f>IF(AND(Q93="",#REF!&gt;0,#REF!&lt;5),K93,0)</f>
        <v>#REF!</v>
      </c>
      <c r="K93" s="148" t="str">
        <f>IF(D93="","ZZZ9",IF(AND(#REF!&gt;0,#REF!&lt;5),D93&amp;#REF!,D93&amp;"9"))</f>
        <v>ZZZ9</v>
      </c>
      <c r="L93" s="147">
        <f t="shared" si="3"/>
        <v>999</v>
      </c>
      <c r="M93" s="155">
        <f t="shared" si="4"/>
        <v>999</v>
      </c>
      <c r="N93" s="149"/>
      <c r="O93" s="150"/>
      <c r="P93" s="151">
        <f t="shared" si="5"/>
        <v>999</v>
      </c>
      <c r="Q93" s="143"/>
    </row>
    <row r="94" spans="1:17" s="72" customFormat="1" ht="18.899999999999999" customHeight="1">
      <c r="A94" s="141">
        <v>88</v>
      </c>
      <c r="B94" s="142"/>
      <c r="C94" s="142"/>
      <c r="D94" s="143"/>
      <c r="E94" s="144"/>
      <c r="F94" s="143"/>
      <c r="G94" s="143"/>
      <c r="H94" s="145"/>
      <c r="I94" s="146"/>
      <c r="J94" s="147" t="e">
        <f>IF(AND(Q94="",#REF!&gt;0,#REF!&lt;5),K94,0)</f>
        <v>#REF!</v>
      </c>
      <c r="K94" s="148" t="str">
        <f>IF(D94="","ZZZ9",IF(AND(#REF!&gt;0,#REF!&lt;5),D94&amp;#REF!,D94&amp;"9"))</f>
        <v>ZZZ9</v>
      </c>
      <c r="L94" s="147">
        <f t="shared" si="3"/>
        <v>999</v>
      </c>
      <c r="M94" s="155">
        <f t="shared" si="4"/>
        <v>999</v>
      </c>
      <c r="N94" s="149"/>
      <c r="O94" s="150"/>
      <c r="P94" s="151">
        <f t="shared" si="5"/>
        <v>999</v>
      </c>
      <c r="Q94" s="143"/>
    </row>
    <row r="95" spans="1:17" s="72" customFormat="1" ht="18.899999999999999" customHeight="1">
      <c r="A95" s="141">
        <v>89</v>
      </c>
      <c r="B95" s="142"/>
      <c r="C95" s="142"/>
      <c r="D95" s="143"/>
      <c r="E95" s="144"/>
      <c r="F95" s="143"/>
      <c r="G95" s="143"/>
      <c r="H95" s="145"/>
      <c r="I95" s="146"/>
      <c r="J95" s="147" t="e">
        <f>IF(AND(Q95="",#REF!&gt;0,#REF!&lt;5),K95,0)</f>
        <v>#REF!</v>
      </c>
      <c r="K95" s="148" t="str">
        <f>IF(D95="","ZZZ9",IF(AND(#REF!&gt;0,#REF!&lt;5),D95&amp;#REF!,D95&amp;"9"))</f>
        <v>ZZZ9</v>
      </c>
      <c r="L95" s="147">
        <f t="shared" si="3"/>
        <v>999</v>
      </c>
      <c r="M95" s="155">
        <f t="shared" si="4"/>
        <v>999</v>
      </c>
      <c r="N95" s="149"/>
      <c r="O95" s="150"/>
      <c r="P95" s="151">
        <f t="shared" si="5"/>
        <v>999</v>
      </c>
      <c r="Q95" s="143"/>
    </row>
    <row r="96" spans="1:17" s="72" customFormat="1" ht="18.899999999999999" customHeight="1">
      <c r="A96" s="141">
        <v>90</v>
      </c>
      <c r="B96" s="142"/>
      <c r="C96" s="142"/>
      <c r="D96" s="143"/>
      <c r="E96" s="144"/>
      <c r="F96" s="143"/>
      <c r="G96" s="143"/>
      <c r="H96" s="145"/>
      <c r="I96" s="146"/>
      <c r="J96" s="147" t="e">
        <f>IF(AND(Q96="",#REF!&gt;0,#REF!&lt;5),K96,0)</f>
        <v>#REF!</v>
      </c>
      <c r="K96" s="148" t="str">
        <f>IF(D96="","ZZZ9",IF(AND(#REF!&gt;0,#REF!&lt;5),D96&amp;#REF!,D96&amp;"9"))</f>
        <v>ZZZ9</v>
      </c>
      <c r="L96" s="147">
        <f t="shared" si="3"/>
        <v>999</v>
      </c>
      <c r="M96" s="155">
        <f t="shared" si="4"/>
        <v>999</v>
      </c>
      <c r="N96" s="149"/>
      <c r="O96" s="150"/>
      <c r="P96" s="151">
        <f t="shared" si="5"/>
        <v>999</v>
      </c>
      <c r="Q96" s="143"/>
    </row>
    <row r="97" spans="1:17" s="72" customFormat="1" ht="18.899999999999999" customHeight="1">
      <c r="A97" s="141">
        <v>91</v>
      </c>
      <c r="B97" s="142"/>
      <c r="C97" s="142"/>
      <c r="D97" s="143"/>
      <c r="E97" s="144"/>
      <c r="F97" s="143"/>
      <c r="G97" s="143"/>
      <c r="H97" s="145"/>
      <c r="I97" s="146"/>
      <c r="J97" s="147" t="e">
        <f>IF(AND(Q97="",#REF!&gt;0,#REF!&lt;5),K97,0)</f>
        <v>#REF!</v>
      </c>
      <c r="K97" s="148" t="str">
        <f>IF(D97="","ZZZ9",IF(AND(#REF!&gt;0,#REF!&lt;5),D97&amp;#REF!,D97&amp;"9"))</f>
        <v>ZZZ9</v>
      </c>
      <c r="L97" s="147">
        <f t="shared" si="3"/>
        <v>999</v>
      </c>
      <c r="M97" s="155">
        <f t="shared" si="4"/>
        <v>999</v>
      </c>
      <c r="N97" s="149"/>
      <c r="O97" s="150"/>
      <c r="P97" s="151">
        <f t="shared" si="5"/>
        <v>999</v>
      </c>
      <c r="Q97" s="143"/>
    </row>
    <row r="98" spans="1:17" s="72" customFormat="1" ht="18.899999999999999" customHeight="1">
      <c r="A98" s="141">
        <v>92</v>
      </c>
      <c r="B98" s="142"/>
      <c r="C98" s="142"/>
      <c r="D98" s="143"/>
      <c r="E98" s="144"/>
      <c r="F98" s="143"/>
      <c r="G98" s="143"/>
      <c r="H98" s="145"/>
      <c r="I98" s="146"/>
      <c r="J98" s="147" t="e">
        <f>IF(AND(Q98="",#REF!&gt;0,#REF!&lt;5),K98,0)</f>
        <v>#REF!</v>
      </c>
      <c r="K98" s="148" t="str">
        <f>IF(D98="","ZZZ9",IF(AND(#REF!&gt;0,#REF!&lt;5),D98&amp;#REF!,D98&amp;"9"))</f>
        <v>ZZZ9</v>
      </c>
      <c r="L98" s="147">
        <f t="shared" si="3"/>
        <v>999</v>
      </c>
      <c r="M98" s="155">
        <f t="shared" si="4"/>
        <v>999</v>
      </c>
      <c r="N98" s="149"/>
      <c r="O98" s="150"/>
      <c r="P98" s="151">
        <f t="shared" si="5"/>
        <v>999</v>
      </c>
      <c r="Q98" s="143"/>
    </row>
    <row r="99" spans="1:17" s="72" customFormat="1" ht="18.899999999999999" customHeight="1">
      <c r="A99" s="141">
        <v>93</v>
      </c>
      <c r="B99" s="142"/>
      <c r="C99" s="142"/>
      <c r="D99" s="143"/>
      <c r="E99" s="144"/>
      <c r="F99" s="143"/>
      <c r="G99" s="143"/>
      <c r="H99" s="145"/>
      <c r="I99" s="146"/>
      <c r="J99" s="147" t="e">
        <f>IF(AND(Q99="",#REF!&gt;0,#REF!&lt;5),K99,0)</f>
        <v>#REF!</v>
      </c>
      <c r="K99" s="148" t="str">
        <f>IF(D99="","ZZZ9",IF(AND(#REF!&gt;0,#REF!&lt;5),D99&amp;#REF!,D99&amp;"9"))</f>
        <v>ZZZ9</v>
      </c>
      <c r="L99" s="147">
        <f t="shared" si="3"/>
        <v>999</v>
      </c>
      <c r="M99" s="155">
        <f t="shared" si="4"/>
        <v>999</v>
      </c>
      <c r="N99" s="149"/>
      <c r="O99" s="150"/>
      <c r="P99" s="151">
        <f t="shared" si="5"/>
        <v>999</v>
      </c>
      <c r="Q99" s="143"/>
    </row>
    <row r="100" spans="1:17" s="72" customFormat="1" ht="18.899999999999999" customHeight="1">
      <c r="A100" s="141">
        <v>94</v>
      </c>
      <c r="B100" s="142"/>
      <c r="C100" s="142"/>
      <c r="D100" s="143"/>
      <c r="E100" s="144"/>
      <c r="F100" s="143"/>
      <c r="G100" s="143"/>
      <c r="H100" s="145"/>
      <c r="I100" s="146"/>
      <c r="J100" s="147" t="e">
        <f>IF(AND(Q100="",#REF!&gt;0,#REF!&lt;5),K100,0)</f>
        <v>#REF!</v>
      </c>
      <c r="K100" s="148" t="str">
        <f>IF(D100="","ZZZ9",IF(AND(#REF!&gt;0,#REF!&lt;5),D100&amp;#REF!,D100&amp;"9"))</f>
        <v>ZZZ9</v>
      </c>
      <c r="L100" s="147">
        <f t="shared" si="3"/>
        <v>999</v>
      </c>
      <c r="M100" s="155">
        <f t="shared" si="4"/>
        <v>999</v>
      </c>
      <c r="N100" s="149"/>
      <c r="O100" s="150"/>
      <c r="P100" s="151">
        <f t="shared" si="5"/>
        <v>999</v>
      </c>
      <c r="Q100" s="143"/>
    </row>
    <row r="101" spans="1:17" s="72" customFormat="1" ht="18.899999999999999" customHeight="1">
      <c r="A101" s="141">
        <v>95</v>
      </c>
      <c r="B101" s="142"/>
      <c r="C101" s="142"/>
      <c r="D101" s="143"/>
      <c r="E101" s="144"/>
      <c r="F101" s="143"/>
      <c r="G101" s="143"/>
      <c r="H101" s="145"/>
      <c r="I101" s="146"/>
      <c r="J101" s="147" t="e">
        <f>IF(AND(Q101="",#REF!&gt;0,#REF!&lt;5),K101,0)</f>
        <v>#REF!</v>
      </c>
      <c r="K101" s="148" t="str">
        <f>IF(D101="","ZZZ9",IF(AND(#REF!&gt;0,#REF!&lt;5),D101&amp;#REF!,D101&amp;"9"))</f>
        <v>ZZZ9</v>
      </c>
      <c r="L101" s="147">
        <f t="shared" si="3"/>
        <v>999</v>
      </c>
      <c r="M101" s="155">
        <f t="shared" si="4"/>
        <v>999</v>
      </c>
      <c r="N101" s="149"/>
      <c r="O101" s="150"/>
      <c r="P101" s="151">
        <f t="shared" si="5"/>
        <v>999</v>
      </c>
      <c r="Q101" s="143"/>
    </row>
    <row r="102" spans="1:17" s="72" customFormat="1" ht="18.899999999999999" customHeight="1">
      <c r="A102" s="141">
        <v>96</v>
      </c>
      <c r="B102" s="142"/>
      <c r="C102" s="142"/>
      <c r="D102" s="143"/>
      <c r="E102" s="144"/>
      <c r="F102" s="143"/>
      <c r="G102" s="143"/>
      <c r="H102" s="145"/>
      <c r="I102" s="146"/>
      <c r="J102" s="147" t="e">
        <f>IF(AND(Q102="",#REF!&gt;0,#REF!&lt;5),K102,0)</f>
        <v>#REF!</v>
      </c>
      <c r="K102" s="148" t="str">
        <f>IF(D102="","ZZZ9",IF(AND(#REF!&gt;0,#REF!&lt;5),D102&amp;#REF!,D102&amp;"9"))</f>
        <v>ZZZ9</v>
      </c>
      <c r="L102" s="147">
        <f t="shared" si="3"/>
        <v>999</v>
      </c>
      <c r="M102" s="155">
        <f t="shared" si="4"/>
        <v>999</v>
      </c>
      <c r="N102" s="149"/>
      <c r="O102" s="150"/>
      <c r="P102" s="151">
        <f t="shared" si="5"/>
        <v>999</v>
      </c>
      <c r="Q102" s="143"/>
    </row>
    <row r="103" spans="1:17" s="72" customFormat="1" ht="18.899999999999999" customHeight="1">
      <c r="A103" s="141">
        <v>97</v>
      </c>
      <c r="B103" s="142"/>
      <c r="C103" s="142"/>
      <c r="D103" s="143"/>
      <c r="E103" s="144"/>
      <c r="F103" s="143"/>
      <c r="G103" s="143"/>
      <c r="H103" s="145"/>
      <c r="I103" s="146"/>
      <c r="J103" s="147" t="e">
        <f>IF(AND(Q103="",#REF!&gt;0,#REF!&lt;5),K103,0)</f>
        <v>#REF!</v>
      </c>
      <c r="K103" s="148" t="str">
        <f>IF(D103="","ZZZ9",IF(AND(#REF!&gt;0,#REF!&lt;5),D103&amp;#REF!,D103&amp;"9"))</f>
        <v>ZZZ9</v>
      </c>
      <c r="L103" s="147">
        <f t="shared" si="3"/>
        <v>999</v>
      </c>
      <c r="M103" s="155">
        <f t="shared" si="4"/>
        <v>999</v>
      </c>
      <c r="N103" s="149"/>
      <c r="O103" s="150"/>
      <c r="P103" s="151">
        <f t="shared" si="5"/>
        <v>999</v>
      </c>
      <c r="Q103" s="143"/>
    </row>
    <row r="104" spans="1:17" s="72" customFormat="1" ht="18.899999999999999" customHeight="1">
      <c r="A104" s="141">
        <v>98</v>
      </c>
      <c r="B104" s="142"/>
      <c r="C104" s="142"/>
      <c r="D104" s="143"/>
      <c r="E104" s="144"/>
      <c r="F104" s="143"/>
      <c r="G104" s="143"/>
      <c r="H104" s="145"/>
      <c r="I104" s="146"/>
      <c r="J104" s="147" t="e">
        <f>IF(AND(Q104="",#REF!&gt;0,#REF!&lt;5),K104,0)</f>
        <v>#REF!</v>
      </c>
      <c r="K104" s="148" t="str">
        <f>IF(D104="","ZZZ9",IF(AND(#REF!&gt;0,#REF!&lt;5),D104&amp;#REF!,D104&amp;"9"))</f>
        <v>ZZZ9</v>
      </c>
      <c r="L104" s="147">
        <f t="shared" ref="L104:L135" si="6">IF(Q104="",999,Q104)</f>
        <v>999</v>
      </c>
      <c r="M104" s="155">
        <f t="shared" ref="M104:M135" si="7">IF(P104=999,999,1)</f>
        <v>999</v>
      </c>
      <c r="N104" s="149"/>
      <c r="O104" s="150"/>
      <c r="P104" s="151">
        <f t="shared" ref="P104:P135" si="8">IF(N104="DA",1,IF(N104="WC",2,IF(N104="SE",3,IF(N104="Q",4,IF(N104="LL",5,999)))))</f>
        <v>999</v>
      </c>
      <c r="Q104" s="143"/>
    </row>
    <row r="105" spans="1:17" s="72" customFormat="1" ht="18.899999999999999" customHeight="1">
      <c r="A105" s="141">
        <v>99</v>
      </c>
      <c r="B105" s="142"/>
      <c r="C105" s="142"/>
      <c r="D105" s="143"/>
      <c r="E105" s="144"/>
      <c r="F105" s="143"/>
      <c r="G105" s="143"/>
      <c r="H105" s="145"/>
      <c r="I105" s="146"/>
      <c r="J105" s="147" t="e">
        <f>IF(AND(Q105="",#REF!&gt;0,#REF!&lt;5),K105,0)</f>
        <v>#REF!</v>
      </c>
      <c r="K105" s="148" t="str">
        <f>IF(D105="","ZZZ9",IF(AND(#REF!&gt;0,#REF!&lt;5),D105&amp;#REF!,D105&amp;"9"))</f>
        <v>ZZZ9</v>
      </c>
      <c r="L105" s="147">
        <f t="shared" si="6"/>
        <v>999</v>
      </c>
      <c r="M105" s="155">
        <f t="shared" si="7"/>
        <v>999</v>
      </c>
      <c r="N105" s="149"/>
      <c r="O105" s="150"/>
      <c r="P105" s="151">
        <f t="shared" si="8"/>
        <v>999</v>
      </c>
      <c r="Q105" s="143"/>
    </row>
    <row r="106" spans="1:17" s="72" customFormat="1" ht="18.899999999999999" customHeight="1">
      <c r="A106" s="141">
        <v>100</v>
      </c>
      <c r="B106" s="142"/>
      <c r="C106" s="142"/>
      <c r="D106" s="143"/>
      <c r="E106" s="144"/>
      <c r="F106" s="143"/>
      <c r="G106" s="143"/>
      <c r="H106" s="145"/>
      <c r="I106" s="146"/>
      <c r="J106" s="147" t="e">
        <f>IF(AND(Q106="",#REF!&gt;0,#REF!&lt;5),K106,0)</f>
        <v>#REF!</v>
      </c>
      <c r="K106" s="148" t="str">
        <f>IF(D106="","ZZZ9",IF(AND(#REF!&gt;0,#REF!&lt;5),D106&amp;#REF!,D106&amp;"9"))</f>
        <v>ZZZ9</v>
      </c>
      <c r="L106" s="147">
        <f t="shared" si="6"/>
        <v>999</v>
      </c>
      <c r="M106" s="155">
        <f t="shared" si="7"/>
        <v>999</v>
      </c>
      <c r="N106" s="149"/>
      <c r="O106" s="150"/>
      <c r="P106" s="151">
        <f t="shared" si="8"/>
        <v>999</v>
      </c>
      <c r="Q106" s="143"/>
    </row>
    <row r="107" spans="1:17" s="72" customFormat="1" ht="18.899999999999999" customHeight="1">
      <c r="A107" s="141">
        <v>101</v>
      </c>
      <c r="B107" s="142"/>
      <c r="C107" s="142"/>
      <c r="D107" s="143"/>
      <c r="E107" s="144"/>
      <c r="F107" s="143"/>
      <c r="G107" s="143"/>
      <c r="H107" s="145"/>
      <c r="I107" s="146"/>
      <c r="J107" s="147" t="e">
        <f>IF(AND(Q107="",#REF!&gt;0,#REF!&lt;5),K107,0)</f>
        <v>#REF!</v>
      </c>
      <c r="K107" s="148" t="str">
        <f>IF(D107="","ZZZ9",IF(AND(#REF!&gt;0,#REF!&lt;5),D107&amp;#REF!,D107&amp;"9"))</f>
        <v>ZZZ9</v>
      </c>
      <c r="L107" s="147">
        <f t="shared" si="6"/>
        <v>999</v>
      </c>
      <c r="M107" s="155">
        <f t="shared" si="7"/>
        <v>999</v>
      </c>
      <c r="N107" s="149"/>
      <c r="O107" s="150"/>
      <c r="P107" s="151">
        <f t="shared" si="8"/>
        <v>999</v>
      </c>
      <c r="Q107" s="143"/>
    </row>
    <row r="108" spans="1:17" s="72" customFormat="1" ht="18.899999999999999" customHeight="1">
      <c r="A108" s="141">
        <v>102</v>
      </c>
      <c r="B108" s="142"/>
      <c r="C108" s="142"/>
      <c r="D108" s="143"/>
      <c r="E108" s="144"/>
      <c r="F108" s="143"/>
      <c r="G108" s="143"/>
      <c r="H108" s="145"/>
      <c r="I108" s="146"/>
      <c r="J108" s="147" t="e">
        <f>IF(AND(Q108="",#REF!&gt;0,#REF!&lt;5),K108,0)</f>
        <v>#REF!</v>
      </c>
      <c r="K108" s="148" t="str">
        <f>IF(D108="","ZZZ9",IF(AND(#REF!&gt;0,#REF!&lt;5),D108&amp;#REF!,D108&amp;"9"))</f>
        <v>ZZZ9</v>
      </c>
      <c r="L108" s="147">
        <f t="shared" si="6"/>
        <v>999</v>
      </c>
      <c r="M108" s="155">
        <f t="shared" si="7"/>
        <v>999</v>
      </c>
      <c r="N108" s="149"/>
      <c r="O108" s="150"/>
      <c r="P108" s="151">
        <f t="shared" si="8"/>
        <v>999</v>
      </c>
      <c r="Q108" s="143"/>
    </row>
    <row r="109" spans="1:17" s="72" customFormat="1" ht="18.899999999999999" customHeight="1">
      <c r="A109" s="141">
        <v>103</v>
      </c>
      <c r="B109" s="142"/>
      <c r="C109" s="142"/>
      <c r="D109" s="143"/>
      <c r="E109" s="144"/>
      <c r="F109" s="143"/>
      <c r="G109" s="143"/>
      <c r="H109" s="145"/>
      <c r="I109" s="146"/>
      <c r="J109" s="147" t="e">
        <f>IF(AND(Q109="",#REF!&gt;0,#REF!&lt;5),K109,0)</f>
        <v>#REF!</v>
      </c>
      <c r="K109" s="148" t="str">
        <f>IF(D109="","ZZZ9",IF(AND(#REF!&gt;0,#REF!&lt;5),D109&amp;#REF!,D109&amp;"9"))</f>
        <v>ZZZ9</v>
      </c>
      <c r="L109" s="147">
        <f t="shared" si="6"/>
        <v>999</v>
      </c>
      <c r="M109" s="155">
        <f t="shared" si="7"/>
        <v>999</v>
      </c>
      <c r="N109" s="149"/>
      <c r="O109" s="150"/>
      <c r="P109" s="151">
        <f t="shared" si="8"/>
        <v>999</v>
      </c>
      <c r="Q109" s="143"/>
    </row>
    <row r="110" spans="1:17" s="72" customFormat="1" ht="18.899999999999999" customHeight="1">
      <c r="A110" s="141">
        <v>104</v>
      </c>
      <c r="B110" s="142"/>
      <c r="C110" s="142"/>
      <c r="D110" s="143"/>
      <c r="E110" s="144"/>
      <c r="F110" s="143"/>
      <c r="G110" s="143"/>
      <c r="H110" s="145"/>
      <c r="I110" s="146"/>
      <c r="J110" s="147" t="e">
        <f>IF(AND(Q110="",#REF!&gt;0,#REF!&lt;5),K110,0)</f>
        <v>#REF!</v>
      </c>
      <c r="K110" s="148" t="str">
        <f>IF(D110="","ZZZ9",IF(AND(#REF!&gt;0,#REF!&lt;5),D110&amp;#REF!,D110&amp;"9"))</f>
        <v>ZZZ9</v>
      </c>
      <c r="L110" s="147">
        <f t="shared" si="6"/>
        <v>999</v>
      </c>
      <c r="M110" s="155">
        <f t="shared" si="7"/>
        <v>999</v>
      </c>
      <c r="N110" s="149"/>
      <c r="O110" s="150"/>
      <c r="P110" s="151">
        <f t="shared" si="8"/>
        <v>999</v>
      </c>
      <c r="Q110" s="143"/>
    </row>
    <row r="111" spans="1:17" s="72" customFormat="1" ht="18.899999999999999" customHeight="1">
      <c r="A111" s="141">
        <v>105</v>
      </c>
      <c r="B111" s="142"/>
      <c r="C111" s="142"/>
      <c r="D111" s="143"/>
      <c r="E111" s="144"/>
      <c r="F111" s="143"/>
      <c r="G111" s="143"/>
      <c r="H111" s="145"/>
      <c r="I111" s="146"/>
      <c r="J111" s="147" t="e">
        <f>IF(AND(Q111="",#REF!&gt;0,#REF!&lt;5),K111,0)</f>
        <v>#REF!</v>
      </c>
      <c r="K111" s="148" t="str">
        <f>IF(D111="","ZZZ9",IF(AND(#REF!&gt;0,#REF!&lt;5),D111&amp;#REF!,D111&amp;"9"))</f>
        <v>ZZZ9</v>
      </c>
      <c r="L111" s="147">
        <f t="shared" si="6"/>
        <v>999</v>
      </c>
      <c r="M111" s="155">
        <f t="shared" si="7"/>
        <v>999</v>
      </c>
      <c r="N111" s="149"/>
      <c r="O111" s="150"/>
      <c r="P111" s="151">
        <f t="shared" si="8"/>
        <v>999</v>
      </c>
      <c r="Q111" s="143"/>
    </row>
    <row r="112" spans="1:17" s="72" customFormat="1" ht="18.899999999999999" customHeight="1">
      <c r="A112" s="141">
        <v>106</v>
      </c>
      <c r="B112" s="142"/>
      <c r="C112" s="142"/>
      <c r="D112" s="143"/>
      <c r="E112" s="144"/>
      <c r="F112" s="143"/>
      <c r="G112" s="143"/>
      <c r="H112" s="145"/>
      <c r="I112" s="146"/>
      <c r="J112" s="147" t="e">
        <f>IF(AND(Q112="",#REF!&gt;0,#REF!&lt;5),K112,0)</f>
        <v>#REF!</v>
      </c>
      <c r="K112" s="148" t="str">
        <f>IF(D112="","ZZZ9",IF(AND(#REF!&gt;0,#REF!&lt;5),D112&amp;#REF!,D112&amp;"9"))</f>
        <v>ZZZ9</v>
      </c>
      <c r="L112" s="147">
        <f t="shared" si="6"/>
        <v>999</v>
      </c>
      <c r="M112" s="155">
        <f t="shared" si="7"/>
        <v>999</v>
      </c>
      <c r="N112" s="149"/>
      <c r="O112" s="150"/>
      <c r="P112" s="151">
        <f t="shared" si="8"/>
        <v>999</v>
      </c>
      <c r="Q112" s="143"/>
    </row>
    <row r="113" spans="1:17" s="72" customFormat="1" ht="18.899999999999999" customHeight="1">
      <c r="A113" s="141">
        <v>107</v>
      </c>
      <c r="B113" s="142"/>
      <c r="C113" s="142"/>
      <c r="D113" s="143"/>
      <c r="E113" s="144"/>
      <c r="F113" s="143"/>
      <c r="G113" s="143"/>
      <c r="H113" s="145"/>
      <c r="I113" s="146"/>
      <c r="J113" s="147" t="e">
        <f>IF(AND(Q113="",#REF!&gt;0,#REF!&lt;5),K113,0)</f>
        <v>#REF!</v>
      </c>
      <c r="K113" s="148" t="str">
        <f>IF(D113="","ZZZ9",IF(AND(#REF!&gt;0,#REF!&lt;5),D113&amp;#REF!,D113&amp;"9"))</f>
        <v>ZZZ9</v>
      </c>
      <c r="L113" s="147">
        <f t="shared" si="6"/>
        <v>999</v>
      </c>
      <c r="M113" s="155">
        <f t="shared" si="7"/>
        <v>999</v>
      </c>
      <c r="N113" s="149"/>
      <c r="O113" s="150"/>
      <c r="P113" s="151">
        <f t="shared" si="8"/>
        <v>999</v>
      </c>
      <c r="Q113" s="143"/>
    </row>
    <row r="114" spans="1:17" s="72" customFormat="1" ht="18.899999999999999" customHeight="1">
      <c r="A114" s="141">
        <v>108</v>
      </c>
      <c r="B114" s="142"/>
      <c r="C114" s="142"/>
      <c r="D114" s="143"/>
      <c r="E114" s="144"/>
      <c r="F114" s="143"/>
      <c r="G114" s="143"/>
      <c r="H114" s="145"/>
      <c r="I114" s="146"/>
      <c r="J114" s="147" t="e">
        <f>IF(AND(Q114="",#REF!&gt;0,#REF!&lt;5),K114,0)</f>
        <v>#REF!</v>
      </c>
      <c r="K114" s="148" t="str">
        <f>IF(D114="","ZZZ9",IF(AND(#REF!&gt;0,#REF!&lt;5),D114&amp;#REF!,D114&amp;"9"))</f>
        <v>ZZZ9</v>
      </c>
      <c r="L114" s="147">
        <f t="shared" si="6"/>
        <v>999</v>
      </c>
      <c r="M114" s="155">
        <f t="shared" si="7"/>
        <v>999</v>
      </c>
      <c r="N114" s="149"/>
      <c r="O114" s="150"/>
      <c r="P114" s="151">
        <f t="shared" si="8"/>
        <v>999</v>
      </c>
      <c r="Q114" s="143"/>
    </row>
    <row r="115" spans="1:17" s="72" customFormat="1" ht="18.899999999999999" customHeight="1">
      <c r="A115" s="141">
        <v>109</v>
      </c>
      <c r="B115" s="142"/>
      <c r="C115" s="142"/>
      <c r="D115" s="143"/>
      <c r="E115" s="144"/>
      <c r="F115" s="143"/>
      <c r="G115" s="143"/>
      <c r="H115" s="145"/>
      <c r="I115" s="146"/>
      <c r="J115" s="147" t="e">
        <f>IF(AND(Q115="",#REF!&gt;0,#REF!&lt;5),K115,0)</f>
        <v>#REF!</v>
      </c>
      <c r="K115" s="148" t="str">
        <f>IF(D115="","ZZZ9",IF(AND(#REF!&gt;0,#REF!&lt;5),D115&amp;#REF!,D115&amp;"9"))</f>
        <v>ZZZ9</v>
      </c>
      <c r="L115" s="147">
        <f t="shared" si="6"/>
        <v>999</v>
      </c>
      <c r="M115" s="155">
        <f t="shared" si="7"/>
        <v>999</v>
      </c>
      <c r="N115" s="149"/>
      <c r="O115" s="150"/>
      <c r="P115" s="151">
        <f t="shared" si="8"/>
        <v>999</v>
      </c>
      <c r="Q115" s="143"/>
    </row>
    <row r="116" spans="1:17" s="72" customFormat="1" ht="18.899999999999999" customHeight="1">
      <c r="A116" s="141">
        <v>110</v>
      </c>
      <c r="B116" s="142"/>
      <c r="C116" s="142"/>
      <c r="D116" s="143"/>
      <c r="E116" s="144"/>
      <c r="F116" s="143"/>
      <c r="G116" s="143"/>
      <c r="H116" s="145"/>
      <c r="I116" s="146"/>
      <c r="J116" s="147" t="e">
        <f>IF(AND(Q116="",#REF!&gt;0,#REF!&lt;5),K116,0)</f>
        <v>#REF!</v>
      </c>
      <c r="K116" s="148" t="str">
        <f>IF(D116="","ZZZ9",IF(AND(#REF!&gt;0,#REF!&lt;5),D116&amp;#REF!,D116&amp;"9"))</f>
        <v>ZZZ9</v>
      </c>
      <c r="L116" s="147">
        <f t="shared" si="6"/>
        <v>999</v>
      </c>
      <c r="M116" s="155">
        <f t="shared" si="7"/>
        <v>999</v>
      </c>
      <c r="N116" s="149"/>
      <c r="O116" s="150"/>
      <c r="P116" s="151">
        <f t="shared" si="8"/>
        <v>999</v>
      </c>
      <c r="Q116" s="143"/>
    </row>
    <row r="117" spans="1:17" s="72" customFormat="1" ht="18.899999999999999" customHeight="1">
      <c r="A117" s="141">
        <v>111</v>
      </c>
      <c r="B117" s="142"/>
      <c r="C117" s="142"/>
      <c r="D117" s="143"/>
      <c r="E117" s="144"/>
      <c r="F117" s="143"/>
      <c r="G117" s="143"/>
      <c r="H117" s="145"/>
      <c r="I117" s="146"/>
      <c r="J117" s="147" t="e">
        <f>IF(AND(Q117="",#REF!&gt;0,#REF!&lt;5),K117,0)</f>
        <v>#REF!</v>
      </c>
      <c r="K117" s="148" t="str">
        <f>IF(D117="","ZZZ9",IF(AND(#REF!&gt;0,#REF!&lt;5),D117&amp;#REF!,D117&amp;"9"))</f>
        <v>ZZZ9</v>
      </c>
      <c r="L117" s="147">
        <f t="shared" si="6"/>
        <v>999</v>
      </c>
      <c r="M117" s="155">
        <f t="shared" si="7"/>
        <v>999</v>
      </c>
      <c r="N117" s="149"/>
      <c r="O117" s="150"/>
      <c r="P117" s="151">
        <f t="shared" si="8"/>
        <v>999</v>
      </c>
      <c r="Q117" s="143"/>
    </row>
    <row r="118" spans="1:17" s="72" customFormat="1" ht="18.899999999999999" customHeight="1">
      <c r="A118" s="141">
        <v>112</v>
      </c>
      <c r="B118" s="142"/>
      <c r="C118" s="142"/>
      <c r="D118" s="143"/>
      <c r="E118" s="144"/>
      <c r="F118" s="143"/>
      <c r="G118" s="143"/>
      <c r="H118" s="145"/>
      <c r="I118" s="146"/>
      <c r="J118" s="147" t="e">
        <f>IF(AND(Q118="",#REF!&gt;0,#REF!&lt;5),K118,0)</f>
        <v>#REF!</v>
      </c>
      <c r="K118" s="148" t="str">
        <f>IF(D118="","ZZZ9",IF(AND(#REF!&gt;0,#REF!&lt;5),D118&amp;#REF!,D118&amp;"9"))</f>
        <v>ZZZ9</v>
      </c>
      <c r="L118" s="147">
        <f t="shared" si="6"/>
        <v>999</v>
      </c>
      <c r="M118" s="155">
        <f t="shared" si="7"/>
        <v>999</v>
      </c>
      <c r="N118" s="149"/>
      <c r="O118" s="150"/>
      <c r="P118" s="151">
        <f t="shared" si="8"/>
        <v>999</v>
      </c>
      <c r="Q118" s="143"/>
    </row>
    <row r="119" spans="1:17" s="72" customFormat="1" ht="18.899999999999999" customHeight="1">
      <c r="A119" s="141">
        <v>113</v>
      </c>
      <c r="B119" s="142"/>
      <c r="C119" s="142"/>
      <c r="D119" s="143"/>
      <c r="E119" s="144"/>
      <c r="F119" s="143"/>
      <c r="G119" s="143"/>
      <c r="H119" s="145"/>
      <c r="I119" s="146"/>
      <c r="J119" s="147" t="e">
        <f>IF(AND(Q119="",#REF!&gt;0,#REF!&lt;5),K119,0)</f>
        <v>#REF!</v>
      </c>
      <c r="K119" s="148" t="str">
        <f>IF(D119="","ZZZ9",IF(AND(#REF!&gt;0,#REF!&lt;5),D119&amp;#REF!,D119&amp;"9"))</f>
        <v>ZZZ9</v>
      </c>
      <c r="L119" s="147">
        <f t="shared" si="6"/>
        <v>999</v>
      </c>
      <c r="M119" s="155">
        <f t="shared" si="7"/>
        <v>999</v>
      </c>
      <c r="N119" s="149"/>
      <c r="O119" s="150"/>
      <c r="P119" s="151">
        <f t="shared" si="8"/>
        <v>999</v>
      </c>
      <c r="Q119" s="143"/>
    </row>
    <row r="120" spans="1:17" s="72" customFormat="1" ht="18.899999999999999" customHeight="1">
      <c r="A120" s="141">
        <v>114</v>
      </c>
      <c r="B120" s="142"/>
      <c r="C120" s="142"/>
      <c r="D120" s="143"/>
      <c r="E120" s="144"/>
      <c r="F120" s="143"/>
      <c r="G120" s="143"/>
      <c r="H120" s="145"/>
      <c r="I120" s="146"/>
      <c r="J120" s="147" t="e">
        <f>IF(AND(Q120="",#REF!&gt;0,#REF!&lt;5),K120,0)</f>
        <v>#REF!</v>
      </c>
      <c r="K120" s="148" t="str">
        <f>IF(D120="","ZZZ9",IF(AND(#REF!&gt;0,#REF!&lt;5),D120&amp;#REF!,D120&amp;"9"))</f>
        <v>ZZZ9</v>
      </c>
      <c r="L120" s="147">
        <f t="shared" si="6"/>
        <v>999</v>
      </c>
      <c r="M120" s="155">
        <f t="shared" si="7"/>
        <v>999</v>
      </c>
      <c r="N120" s="149"/>
      <c r="O120" s="150"/>
      <c r="P120" s="151">
        <f t="shared" si="8"/>
        <v>999</v>
      </c>
      <c r="Q120" s="143"/>
    </row>
    <row r="121" spans="1:17" s="72" customFormat="1" ht="18.899999999999999" customHeight="1">
      <c r="A121" s="141">
        <v>115</v>
      </c>
      <c r="B121" s="142"/>
      <c r="C121" s="142"/>
      <c r="D121" s="143"/>
      <c r="E121" s="144"/>
      <c r="F121" s="143"/>
      <c r="G121" s="143"/>
      <c r="H121" s="145"/>
      <c r="I121" s="146"/>
      <c r="J121" s="147" t="e">
        <f>IF(AND(Q121="",#REF!&gt;0,#REF!&lt;5),K121,0)</f>
        <v>#REF!</v>
      </c>
      <c r="K121" s="148" t="str">
        <f>IF(D121="","ZZZ9",IF(AND(#REF!&gt;0,#REF!&lt;5),D121&amp;#REF!,D121&amp;"9"))</f>
        <v>ZZZ9</v>
      </c>
      <c r="L121" s="147">
        <f t="shared" si="6"/>
        <v>999</v>
      </c>
      <c r="M121" s="155">
        <f t="shared" si="7"/>
        <v>999</v>
      </c>
      <c r="N121" s="149"/>
      <c r="O121" s="150"/>
      <c r="P121" s="151">
        <f t="shared" si="8"/>
        <v>999</v>
      </c>
      <c r="Q121" s="143"/>
    </row>
    <row r="122" spans="1:17" s="72" customFormat="1" ht="18.899999999999999" customHeight="1">
      <c r="A122" s="141">
        <v>116</v>
      </c>
      <c r="B122" s="142"/>
      <c r="C122" s="142"/>
      <c r="D122" s="143"/>
      <c r="E122" s="144"/>
      <c r="F122" s="143"/>
      <c r="G122" s="143"/>
      <c r="H122" s="145"/>
      <c r="I122" s="146"/>
      <c r="J122" s="147" t="e">
        <f>IF(AND(Q122="",#REF!&gt;0,#REF!&lt;5),K122,0)</f>
        <v>#REF!</v>
      </c>
      <c r="K122" s="148" t="str">
        <f>IF(D122="","ZZZ9",IF(AND(#REF!&gt;0,#REF!&lt;5),D122&amp;#REF!,D122&amp;"9"))</f>
        <v>ZZZ9</v>
      </c>
      <c r="L122" s="147">
        <f t="shared" si="6"/>
        <v>999</v>
      </c>
      <c r="M122" s="155">
        <f t="shared" si="7"/>
        <v>999</v>
      </c>
      <c r="N122" s="149"/>
      <c r="O122" s="150"/>
      <c r="P122" s="151">
        <f t="shared" si="8"/>
        <v>999</v>
      </c>
      <c r="Q122" s="143"/>
    </row>
    <row r="123" spans="1:17" s="72" customFormat="1" ht="18.899999999999999" customHeight="1">
      <c r="A123" s="141">
        <v>117</v>
      </c>
      <c r="B123" s="142"/>
      <c r="C123" s="142"/>
      <c r="D123" s="143"/>
      <c r="E123" s="144"/>
      <c r="F123" s="143"/>
      <c r="G123" s="143"/>
      <c r="H123" s="145"/>
      <c r="I123" s="146"/>
      <c r="J123" s="147" t="e">
        <f>IF(AND(Q123="",#REF!&gt;0,#REF!&lt;5),K123,0)</f>
        <v>#REF!</v>
      </c>
      <c r="K123" s="148" t="str">
        <f>IF(D123="","ZZZ9",IF(AND(#REF!&gt;0,#REF!&lt;5),D123&amp;#REF!,D123&amp;"9"))</f>
        <v>ZZZ9</v>
      </c>
      <c r="L123" s="147">
        <f t="shared" si="6"/>
        <v>999</v>
      </c>
      <c r="M123" s="155">
        <f t="shared" si="7"/>
        <v>999</v>
      </c>
      <c r="N123" s="149"/>
      <c r="O123" s="150"/>
      <c r="P123" s="151">
        <f t="shared" si="8"/>
        <v>999</v>
      </c>
      <c r="Q123" s="143"/>
    </row>
    <row r="124" spans="1:17" s="72" customFormat="1" ht="18.899999999999999" customHeight="1">
      <c r="A124" s="141">
        <v>118</v>
      </c>
      <c r="B124" s="142"/>
      <c r="C124" s="142"/>
      <c r="D124" s="143"/>
      <c r="E124" s="144"/>
      <c r="F124" s="143"/>
      <c r="G124" s="143"/>
      <c r="H124" s="145"/>
      <c r="I124" s="146"/>
      <c r="J124" s="147" t="e">
        <f>IF(AND(Q124="",#REF!&gt;0,#REF!&lt;5),K124,0)</f>
        <v>#REF!</v>
      </c>
      <c r="K124" s="148" t="str">
        <f>IF(D124="","ZZZ9",IF(AND(#REF!&gt;0,#REF!&lt;5),D124&amp;#REF!,D124&amp;"9"))</f>
        <v>ZZZ9</v>
      </c>
      <c r="L124" s="147">
        <f t="shared" si="6"/>
        <v>999</v>
      </c>
      <c r="M124" s="155">
        <f t="shared" si="7"/>
        <v>999</v>
      </c>
      <c r="N124" s="149"/>
      <c r="O124" s="150"/>
      <c r="P124" s="151">
        <f t="shared" si="8"/>
        <v>999</v>
      </c>
      <c r="Q124" s="143"/>
    </row>
    <row r="125" spans="1:17" s="72" customFormat="1" ht="18.899999999999999" customHeight="1">
      <c r="A125" s="141">
        <v>119</v>
      </c>
      <c r="B125" s="142"/>
      <c r="C125" s="142"/>
      <c r="D125" s="143"/>
      <c r="E125" s="144"/>
      <c r="F125" s="143"/>
      <c r="G125" s="143"/>
      <c r="H125" s="145"/>
      <c r="I125" s="146"/>
      <c r="J125" s="147" t="e">
        <f>IF(AND(Q125="",#REF!&gt;0,#REF!&lt;5),K125,0)</f>
        <v>#REF!</v>
      </c>
      <c r="K125" s="148" t="str">
        <f>IF(D125="","ZZZ9",IF(AND(#REF!&gt;0,#REF!&lt;5),D125&amp;#REF!,D125&amp;"9"))</f>
        <v>ZZZ9</v>
      </c>
      <c r="L125" s="147">
        <f t="shared" si="6"/>
        <v>999</v>
      </c>
      <c r="M125" s="155">
        <f t="shared" si="7"/>
        <v>999</v>
      </c>
      <c r="N125" s="149"/>
      <c r="O125" s="150"/>
      <c r="P125" s="151">
        <f t="shared" si="8"/>
        <v>999</v>
      </c>
      <c r="Q125" s="143"/>
    </row>
    <row r="126" spans="1:17" s="72" customFormat="1" ht="18.899999999999999" customHeight="1">
      <c r="A126" s="141">
        <v>120</v>
      </c>
      <c r="B126" s="142"/>
      <c r="C126" s="142"/>
      <c r="D126" s="143"/>
      <c r="E126" s="144"/>
      <c r="F126" s="143"/>
      <c r="G126" s="143"/>
      <c r="H126" s="145"/>
      <c r="I126" s="146"/>
      <c r="J126" s="147" t="e">
        <f>IF(AND(Q126="",#REF!&gt;0,#REF!&lt;5),K126,0)</f>
        <v>#REF!</v>
      </c>
      <c r="K126" s="148" t="str">
        <f>IF(D126="","ZZZ9",IF(AND(#REF!&gt;0,#REF!&lt;5),D126&amp;#REF!,D126&amp;"9"))</f>
        <v>ZZZ9</v>
      </c>
      <c r="L126" s="147">
        <f t="shared" si="6"/>
        <v>999</v>
      </c>
      <c r="M126" s="155">
        <f t="shared" si="7"/>
        <v>999</v>
      </c>
      <c r="N126" s="149"/>
      <c r="O126" s="150"/>
      <c r="P126" s="151">
        <f t="shared" si="8"/>
        <v>999</v>
      </c>
      <c r="Q126" s="143"/>
    </row>
    <row r="127" spans="1:17" s="72" customFormat="1" ht="18.899999999999999" customHeight="1">
      <c r="A127" s="141">
        <v>121</v>
      </c>
      <c r="B127" s="142"/>
      <c r="C127" s="142"/>
      <c r="D127" s="143"/>
      <c r="E127" s="144"/>
      <c r="F127" s="143"/>
      <c r="G127" s="143"/>
      <c r="H127" s="145"/>
      <c r="I127" s="146"/>
      <c r="J127" s="147" t="e">
        <f>IF(AND(Q127="",#REF!&gt;0,#REF!&lt;5),K127,0)</f>
        <v>#REF!</v>
      </c>
      <c r="K127" s="148" t="str">
        <f>IF(D127="","ZZZ9",IF(AND(#REF!&gt;0,#REF!&lt;5),D127&amp;#REF!,D127&amp;"9"))</f>
        <v>ZZZ9</v>
      </c>
      <c r="L127" s="147">
        <f t="shared" si="6"/>
        <v>999</v>
      </c>
      <c r="M127" s="155">
        <f t="shared" si="7"/>
        <v>999</v>
      </c>
      <c r="N127" s="149"/>
      <c r="O127" s="150"/>
      <c r="P127" s="151">
        <f t="shared" si="8"/>
        <v>999</v>
      </c>
      <c r="Q127" s="143"/>
    </row>
    <row r="128" spans="1:17" s="72" customFormat="1" ht="18.899999999999999" customHeight="1">
      <c r="A128" s="141">
        <v>122</v>
      </c>
      <c r="B128" s="142"/>
      <c r="C128" s="142"/>
      <c r="D128" s="143"/>
      <c r="E128" s="144"/>
      <c r="F128" s="143"/>
      <c r="G128" s="143"/>
      <c r="H128" s="145"/>
      <c r="I128" s="146"/>
      <c r="J128" s="147" t="e">
        <f>IF(AND(Q128="",#REF!&gt;0,#REF!&lt;5),K128,0)</f>
        <v>#REF!</v>
      </c>
      <c r="K128" s="148" t="str">
        <f>IF(D128="","ZZZ9",IF(AND(#REF!&gt;0,#REF!&lt;5),D128&amp;#REF!,D128&amp;"9"))</f>
        <v>ZZZ9</v>
      </c>
      <c r="L128" s="147">
        <f t="shared" si="6"/>
        <v>999</v>
      </c>
      <c r="M128" s="155">
        <f t="shared" si="7"/>
        <v>999</v>
      </c>
      <c r="N128" s="149"/>
      <c r="O128" s="150"/>
      <c r="P128" s="151">
        <f t="shared" si="8"/>
        <v>999</v>
      </c>
      <c r="Q128" s="143"/>
    </row>
    <row r="129" spans="1:17" s="72" customFormat="1" ht="18.899999999999999" customHeight="1">
      <c r="A129" s="141">
        <v>123</v>
      </c>
      <c r="B129" s="142"/>
      <c r="C129" s="142"/>
      <c r="D129" s="143"/>
      <c r="E129" s="144"/>
      <c r="F129" s="143"/>
      <c r="G129" s="143"/>
      <c r="H129" s="145"/>
      <c r="I129" s="146"/>
      <c r="J129" s="147" t="e">
        <f>IF(AND(Q129="",#REF!&gt;0,#REF!&lt;5),K129,0)</f>
        <v>#REF!</v>
      </c>
      <c r="K129" s="148" t="str">
        <f>IF(D129="","ZZZ9",IF(AND(#REF!&gt;0,#REF!&lt;5),D129&amp;#REF!,D129&amp;"9"))</f>
        <v>ZZZ9</v>
      </c>
      <c r="L129" s="147">
        <f t="shared" si="6"/>
        <v>999</v>
      </c>
      <c r="M129" s="155">
        <f t="shared" si="7"/>
        <v>999</v>
      </c>
      <c r="N129" s="149"/>
      <c r="O129" s="150"/>
      <c r="P129" s="151">
        <f t="shared" si="8"/>
        <v>999</v>
      </c>
      <c r="Q129" s="143"/>
    </row>
    <row r="130" spans="1:17" s="72" customFormat="1" ht="18.899999999999999" customHeight="1">
      <c r="A130" s="141">
        <v>124</v>
      </c>
      <c r="B130" s="142"/>
      <c r="C130" s="142"/>
      <c r="D130" s="143"/>
      <c r="E130" s="144"/>
      <c r="F130" s="143"/>
      <c r="G130" s="143"/>
      <c r="H130" s="145"/>
      <c r="I130" s="146"/>
      <c r="J130" s="147" t="e">
        <f>IF(AND(Q130="",#REF!&gt;0,#REF!&lt;5),K130,0)</f>
        <v>#REF!</v>
      </c>
      <c r="K130" s="148" t="str">
        <f>IF(D130="","ZZZ9",IF(AND(#REF!&gt;0,#REF!&lt;5),D130&amp;#REF!,D130&amp;"9"))</f>
        <v>ZZZ9</v>
      </c>
      <c r="L130" s="147">
        <f t="shared" si="6"/>
        <v>999</v>
      </c>
      <c r="M130" s="155">
        <f t="shared" si="7"/>
        <v>999</v>
      </c>
      <c r="N130" s="149"/>
      <c r="O130" s="150"/>
      <c r="P130" s="151">
        <f t="shared" si="8"/>
        <v>999</v>
      </c>
      <c r="Q130" s="143"/>
    </row>
    <row r="131" spans="1:17" s="72" customFormat="1" ht="18.899999999999999" customHeight="1">
      <c r="A131" s="141">
        <v>125</v>
      </c>
      <c r="B131" s="142"/>
      <c r="C131" s="142"/>
      <c r="D131" s="143"/>
      <c r="E131" s="144"/>
      <c r="F131" s="143"/>
      <c r="G131" s="143"/>
      <c r="H131" s="145"/>
      <c r="I131" s="146"/>
      <c r="J131" s="147" t="e">
        <f>IF(AND(Q131="",#REF!&gt;0,#REF!&lt;5),K131,0)</f>
        <v>#REF!</v>
      </c>
      <c r="K131" s="148" t="str">
        <f>IF(D131="","ZZZ9",IF(AND(#REF!&gt;0,#REF!&lt;5),D131&amp;#REF!,D131&amp;"9"))</f>
        <v>ZZZ9</v>
      </c>
      <c r="L131" s="147">
        <f t="shared" si="6"/>
        <v>999</v>
      </c>
      <c r="M131" s="155">
        <f t="shared" si="7"/>
        <v>999</v>
      </c>
      <c r="N131" s="149"/>
      <c r="O131" s="150"/>
      <c r="P131" s="151">
        <f t="shared" si="8"/>
        <v>999</v>
      </c>
      <c r="Q131" s="143"/>
    </row>
    <row r="132" spans="1:17" s="72" customFormat="1" ht="18.899999999999999" customHeight="1">
      <c r="A132" s="141">
        <v>126</v>
      </c>
      <c r="B132" s="142"/>
      <c r="C132" s="142"/>
      <c r="D132" s="143"/>
      <c r="E132" s="144"/>
      <c r="F132" s="143"/>
      <c r="G132" s="143"/>
      <c r="H132" s="145"/>
      <c r="I132" s="146"/>
      <c r="J132" s="147" t="e">
        <f>IF(AND(Q132="",#REF!&gt;0,#REF!&lt;5),K132,0)</f>
        <v>#REF!</v>
      </c>
      <c r="K132" s="148" t="str">
        <f>IF(D132="","ZZZ9",IF(AND(#REF!&gt;0,#REF!&lt;5),D132&amp;#REF!,D132&amp;"9"))</f>
        <v>ZZZ9</v>
      </c>
      <c r="L132" s="147">
        <f t="shared" si="6"/>
        <v>999</v>
      </c>
      <c r="M132" s="155">
        <f t="shared" si="7"/>
        <v>999</v>
      </c>
      <c r="N132" s="149"/>
      <c r="O132" s="150"/>
      <c r="P132" s="151">
        <f t="shared" si="8"/>
        <v>999</v>
      </c>
      <c r="Q132" s="143"/>
    </row>
    <row r="133" spans="1:17" s="72" customFormat="1" ht="18.899999999999999" customHeight="1">
      <c r="A133" s="141">
        <v>127</v>
      </c>
      <c r="B133" s="142"/>
      <c r="C133" s="142"/>
      <c r="D133" s="143"/>
      <c r="E133" s="144"/>
      <c r="F133" s="143"/>
      <c r="G133" s="143"/>
      <c r="H133" s="145"/>
      <c r="I133" s="146"/>
      <c r="J133" s="147" t="e">
        <f>IF(AND(Q133="",#REF!&gt;0,#REF!&lt;5),K133,0)</f>
        <v>#REF!</v>
      </c>
      <c r="K133" s="148" t="str">
        <f>IF(D133="","ZZZ9",IF(AND(#REF!&gt;0,#REF!&lt;5),D133&amp;#REF!,D133&amp;"9"))</f>
        <v>ZZZ9</v>
      </c>
      <c r="L133" s="147">
        <f t="shared" si="6"/>
        <v>999</v>
      </c>
      <c r="M133" s="155">
        <f t="shared" si="7"/>
        <v>999</v>
      </c>
      <c r="N133" s="149"/>
      <c r="O133" s="150"/>
      <c r="P133" s="151">
        <f t="shared" si="8"/>
        <v>999</v>
      </c>
      <c r="Q133" s="143"/>
    </row>
    <row r="134" spans="1:17" s="72" customFormat="1" ht="18.899999999999999" customHeight="1">
      <c r="A134" s="141">
        <v>128</v>
      </c>
      <c r="B134" s="142"/>
      <c r="C134" s="142"/>
      <c r="D134" s="143"/>
      <c r="E134" s="144"/>
      <c r="F134" s="143"/>
      <c r="G134" s="143"/>
      <c r="H134" s="145"/>
      <c r="I134" s="146"/>
      <c r="J134" s="147" t="e">
        <f>IF(AND(Q134="",#REF!&gt;0,#REF!&lt;5),K134,0)</f>
        <v>#REF!</v>
      </c>
      <c r="K134" s="148" t="str">
        <f>IF(D134="","ZZZ9",IF(AND(#REF!&gt;0,#REF!&lt;5),D134&amp;#REF!,D134&amp;"9"))</f>
        <v>ZZZ9</v>
      </c>
      <c r="L134" s="147">
        <f t="shared" si="6"/>
        <v>999</v>
      </c>
      <c r="M134" s="155">
        <f t="shared" si="7"/>
        <v>999</v>
      </c>
      <c r="N134" s="149"/>
      <c r="O134" s="160"/>
      <c r="P134" s="161">
        <f t="shared" si="8"/>
        <v>999</v>
      </c>
      <c r="Q134" s="146"/>
    </row>
    <row r="135" spans="1:17" ht="13.8">
      <c r="A135" s="141">
        <v>129</v>
      </c>
      <c r="B135" s="142"/>
      <c r="C135" s="142"/>
      <c r="D135" s="143"/>
      <c r="E135" s="144"/>
      <c r="F135" s="143"/>
      <c r="G135" s="143"/>
      <c r="H135" s="145"/>
      <c r="I135" s="146"/>
      <c r="J135" s="147" t="e">
        <f>IF(AND(Q135="",#REF!&gt;0,#REF!&lt;5),K135,0)</f>
        <v>#REF!</v>
      </c>
      <c r="K135" s="148" t="str">
        <f>IF(D135="","ZZZ9",IF(AND(#REF!&gt;0,#REF!&lt;5),D135&amp;#REF!,D135&amp;"9"))</f>
        <v>ZZZ9</v>
      </c>
      <c r="L135" s="147">
        <f t="shared" si="6"/>
        <v>999</v>
      </c>
      <c r="M135" s="155">
        <f t="shared" si="7"/>
        <v>999</v>
      </c>
      <c r="N135" s="149"/>
      <c r="O135" s="150"/>
      <c r="P135" s="151">
        <f t="shared" si="8"/>
        <v>999</v>
      </c>
      <c r="Q135" s="143"/>
    </row>
    <row r="136" spans="1:17" ht="13.8">
      <c r="A136" s="141">
        <v>130</v>
      </c>
      <c r="B136" s="142"/>
      <c r="C136" s="142"/>
      <c r="D136" s="143"/>
      <c r="E136" s="144"/>
      <c r="F136" s="143"/>
      <c r="G136" s="143"/>
      <c r="H136" s="145"/>
      <c r="I136" s="146"/>
      <c r="J136" s="147" t="e">
        <f>IF(AND(Q136="",#REF!&gt;0,#REF!&lt;5),K136,0)</f>
        <v>#REF!</v>
      </c>
      <c r="K136" s="148" t="str">
        <f>IF(D136="","ZZZ9",IF(AND(#REF!&gt;0,#REF!&lt;5),D136&amp;#REF!,D136&amp;"9"))</f>
        <v>ZZZ9</v>
      </c>
      <c r="L136" s="147">
        <f t="shared" ref="L136:L156" si="9">IF(Q136="",999,Q136)</f>
        <v>999</v>
      </c>
      <c r="M136" s="155">
        <f t="shared" ref="M136:M156" si="10">IF(P136=999,999,1)</f>
        <v>999</v>
      </c>
      <c r="N136" s="149"/>
      <c r="O136" s="150"/>
      <c r="P136" s="151">
        <f t="shared" ref="P136:P156" si="11">IF(N136="DA",1,IF(N136="WC",2,IF(N136="SE",3,IF(N136="Q",4,IF(N136="LL",5,999)))))</f>
        <v>999</v>
      </c>
      <c r="Q136" s="143"/>
    </row>
    <row r="137" spans="1:17" ht="13.8">
      <c r="A137" s="141">
        <v>131</v>
      </c>
      <c r="B137" s="142"/>
      <c r="C137" s="142"/>
      <c r="D137" s="143"/>
      <c r="E137" s="144"/>
      <c r="F137" s="143"/>
      <c r="G137" s="143"/>
      <c r="H137" s="145"/>
      <c r="I137" s="146"/>
      <c r="J137" s="147" t="e">
        <f>IF(AND(Q137="",#REF!&gt;0,#REF!&lt;5),K137,0)</f>
        <v>#REF!</v>
      </c>
      <c r="K137" s="148" t="str">
        <f>IF(D137="","ZZZ9",IF(AND(#REF!&gt;0,#REF!&lt;5),D137&amp;#REF!,D137&amp;"9"))</f>
        <v>ZZZ9</v>
      </c>
      <c r="L137" s="147">
        <f t="shared" si="9"/>
        <v>999</v>
      </c>
      <c r="M137" s="155">
        <f t="shared" si="10"/>
        <v>999</v>
      </c>
      <c r="N137" s="149"/>
      <c r="O137" s="150"/>
      <c r="P137" s="151">
        <f t="shared" si="11"/>
        <v>999</v>
      </c>
      <c r="Q137" s="143"/>
    </row>
    <row r="138" spans="1:17" ht="13.8">
      <c r="A138" s="141">
        <v>132</v>
      </c>
      <c r="B138" s="142"/>
      <c r="C138" s="142"/>
      <c r="D138" s="143"/>
      <c r="E138" s="144"/>
      <c r="F138" s="143"/>
      <c r="G138" s="143"/>
      <c r="H138" s="145"/>
      <c r="I138" s="146"/>
      <c r="J138" s="147" t="e">
        <f>IF(AND(Q138="",#REF!&gt;0,#REF!&lt;5),K138,0)</f>
        <v>#REF!</v>
      </c>
      <c r="K138" s="148" t="str">
        <f>IF(D138="","ZZZ9",IF(AND(#REF!&gt;0,#REF!&lt;5),D138&amp;#REF!,D138&amp;"9"))</f>
        <v>ZZZ9</v>
      </c>
      <c r="L138" s="147">
        <f t="shared" si="9"/>
        <v>999</v>
      </c>
      <c r="M138" s="155">
        <f t="shared" si="10"/>
        <v>999</v>
      </c>
      <c r="N138" s="149"/>
      <c r="O138" s="150"/>
      <c r="P138" s="151">
        <f t="shared" si="11"/>
        <v>999</v>
      </c>
      <c r="Q138" s="143"/>
    </row>
    <row r="139" spans="1:17" ht="13.8">
      <c r="A139" s="141">
        <v>133</v>
      </c>
      <c r="B139" s="142"/>
      <c r="C139" s="142"/>
      <c r="D139" s="143"/>
      <c r="E139" s="144"/>
      <c r="F139" s="143"/>
      <c r="G139" s="143"/>
      <c r="H139" s="145"/>
      <c r="I139" s="146"/>
      <c r="J139" s="147" t="e">
        <f>IF(AND(Q139="",#REF!&gt;0,#REF!&lt;5),K139,0)</f>
        <v>#REF!</v>
      </c>
      <c r="K139" s="148" t="str">
        <f>IF(D139="","ZZZ9",IF(AND(#REF!&gt;0,#REF!&lt;5),D139&amp;#REF!,D139&amp;"9"))</f>
        <v>ZZZ9</v>
      </c>
      <c r="L139" s="147">
        <f t="shared" si="9"/>
        <v>999</v>
      </c>
      <c r="M139" s="155">
        <f t="shared" si="10"/>
        <v>999</v>
      </c>
      <c r="N139" s="149"/>
      <c r="O139" s="150"/>
      <c r="P139" s="151">
        <f t="shared" si="11"/>
        <v>999</v>
      </c>
      <c r="Q139" s="143"/>
    </row>
    <row r="140" spans="1:17" ht="13.8">
      <c r="A140" s="141">
        <v>134</v>
      </c>
      <c r="B140" s="142"/>
      <c r="C140" s="142"/>
      <c r="D140" s="143"/>
      <c r="E140" s="144"/>
      <c r="F140" s="143"/>
      <c r="G140" s="143"/>
      <c r="H140" s="145"/>
      <c r="I140" s="146"/>
      <c r="J140" s="147" t="e">
        <f>IF(AND(Q140="",#REF!&gt;0,#REF!&lt;5),K140,0)</f>
        <v>#REF!</v>
      </c>
      <c r="K140" s="148" t="str">
        <f>IF(D140="","ZZZ9",IF(AND(#REF!&gt;0,#REF!&lt;5),D140&amp;#REF!,D140&amp;"9"))</f>
        <v>ZZZ9</v>
      </c>
      <c r="L140" s="147">
        <f t="shared" si="9"/>
        <v>999</v>
      </c>
      <c r="M140" s="155">
        <f t="shared" si="10"/>
        <v>999</v>
      </c>
      <c r="N140" s="149"/>
      <c r="O140" s="150"/>
      <c r="P140" s="151">
        <f t="shared" si="11"/>
        <v>999</v>
      </c>
      <c r="Q140" s="143"/>
    </row>
    <row r="141" spans="1:17" ht="13.8">
      <c r="A141" s="141">
        <v>135</v>
      </c>
      <c r="B141" s="142"/>
      <c r="C141" s="142"/>
      <c r="D141" s="143"/>
      <c r="E141" s="144"/>
      <c r="F141" s="143"/>
      <c r="G141" s="143"/>
      <c r="H141" s="145"/>
      <c r="I141" s="146"/>
      <c r="J141" s="147" t="e">
        <f>IF(AND(Q141="",#REF!&gt;0,#REF!&lt;5),K141,0)</f>
        <v>#REF!</v>
      </c>
      <c r="K141" s="148" t="str">
        <f>IF(D141="","ZZZ9",IF(AND(#REF!&gt;0,#REF!&lt;5),D141&amp;#REF!,D141&amp;"9"))</f>
        <v>ZZZ9</v>
      </c>
      <c r="L141" s="147">
        <f t="shared" si="9"/>
        <v>999</v>
      </c>
      <c r="M141" s="155">
        <f t="shared" si="10"/>
        <v>999</v>
      </c>
      <c r="N141" s="149"/>
      <c r="O141" s="160"/>
      <c r="P141" s="161">
        <f t="shared" si="11"/>
        <v>999</v>
      </c>
      <c r="Q141" s="146"/>
    </row>
    <row r="142" spans="1:17" ht="13.8">
      <c r="A142" s="141">
        <v>136</v>
      </c>
      <c r="B142" s="142"/>
      <c r="C142" s="142"/>
      <c r="D142" s="143"/>
      <c r="E142" s="144"/>
      <c r="F142" s="143"/>
      <c r="G142" s="143"/>
      <c r="H142" s="145"/>
      <c r="I142" s="146"/>
      <c r="J142" s="147" t="e">
        <f>IF(AND(Q142="",#REF!&gt;0,#REF!&lt;5),K142,0)</f>
        <v>#REF!</v>
      </c>
      <c r="K142" s="148" t="str">
        <f>IF(D142="","ZZZ9",IF(AND(#REF!&gt;0,#REF!&lt;5),D142&amp;#REF!,D142&amp;"9"))</f>
        <v>ZZZ9</v>
      </c>
      <c r="L142" s="147">
        <f t="shared" si="9"/>
        <v>999</v>
      </c>
      <c r="M142" s="155">
        <f t="shared" si="10"/>
        <v>999</v>
      </c>
      <c r="N142" s="149"/>
      <c r="O142" s="150"/>
      <c r="P142" s="151">
        <f t="shared" si="11"/>
        <v>999</v>
      </c>
      <c r="Q142" s="143"/>
    </row>
    <row r="143" spans="1:17" ht="13.8">
      <c r="A143" s="141">
        <v>137</v>
      </c>
      <c r="B143" s="142"/>
      <c r="C143" s="142"/>
      <c r="D143" s="143"/>
      <c r="E143" s="144"/>
      <c r="F143" s="143"/>
      <c r="G143" s="143"/>
      <c r="H143" s="145"/>
      <c r="I143" s="146"/>
      <c r="J143" s="147" t="e">
        <f>IF(AND(Q143="",#REF!&gt;0,#REF!&lt;5),K143,0)</f>
        <v>#REF!</v>
      </c>
      <c r="K143" s="148" t="str">
        <f>IF(D143="","ZZZ9",IF(AND(#REF!&gt;0,#REF!&lt;5),D143&amp;#REF!,D143&amp;"9"))</f>
        <v>ZZZ9</v>
      </c>
      <c r="L143" s="147">
        <f t="shared" si="9"/>
        <v>999</v>
      </c>
      <c r="M143" s="155">
        <f t="shared" si="10"/>
        <v>999</v>
      </c>
      <c r="N143" s="149"/>
      <c r="O143" s="150"/>
      <c r="P143" s="151">
        <f t="shared" si="11"/>
        <v>999</v>
      </c>
      <c r="Q143" s="143"/>
    </row>
    <row r="144" spans="1:17" ht="13.8">
      <c r="A144" s="141">
        <v>138</v>
      </c>
      <c r="B144" s="142"/>
      <c r="C144" s="142"/>
      <c r="D144" s="143"/>
      <c r="E144" s="144"/>
      <c r="F144" s="143"/>
      <c r="G144" s="143"/>
      <c r="H144" s="145"/>
      <c r="I144" s="146"/>
      <c r="J144" s="147" t="e">
        <f>IF(AND(Q144="",#REF!&gt;0,#REF!&lt;5),K144,0)</f>
        <v>#REF!</v>
      </c>
      <c r="K144" s="148" t="str">
        <f>IF(D144="","ZZZ9",IF(AND(#REF!&gt;0,#REF!&lt;5),D144&amp;#REF!,D144&amp;"9"))</f>
        <v>ZZZ9</v>
      </c>
      <c r="L144" s="147">
        <f t="shared" si="9"/>
        <v>999</v>
      </c>
      <c r="M144" s="155">
        <f t="shared" si="10"/>
        <v>999</v>
      </c>
      <c r="N144" s="149"/>
      <c r="O144" s="150"/>
      <c r="P144" s="151">
        <f t="shared" si="11"/>
        <v>999</v>
      </c>
      <c r="Q144" s="143"/>
    </row>
    <row r="145" spans="1:17" ht="13.8">
      <c r="A145" s="141">
        <v>139</v>
      </c>
      <c r="B145" s="142"/>
      <c r="C145" s="142"/>
      <c r="D145" s="143"/>
      <c r="E145" s="144"/>
      <c r="F145" s="143"/>
      <c r="G145" s="143"/>
      <c r="H145" s="145"/>
      <c r="I145" s="146"/>
      <c r="J145" s="147" t="e">
        <f>IF(AND(Q145="",#REF!&gt;0,#REF!&lt;5),K145,0)</f>
        <v>#REF!</v>
      </c>
      <c r="K145" s="148" t="str">
        <f>IF(D145="","ZZZ9",IF(AND(#REF!&gt;0,#REF!&lt;5),D145&amp;#REF!,D145&amp;"9"))</f>
        <v>ZZZ9</v>
      </c>
      <c r="L145" s="147">
        <f t="shared" si="9"/>
        <v>999</v>
      </c>
      <c r="M145" s="155">
        <f t="shared" si="10"/>
        <v>999</v>
      </c>
      <c r="N145" s="149"/>
      <c r="O145" s="150"/>
      <c r="P145" s="151">
        <f t="shared" si="11"/>
        <v>999</v>
      </c>
      <c r="Q145" s="143"/>
    </row>
    <row r="146" spans="1:17" ht="13.8">
      <c r="A146" s="141">
        <v>140</v>
      </c>
      <c r="B146" s="142"/>
      <c r="C146" s="142"/>
      <c r="D146" s="143"/>
      <c r="E146" s="144"/>
      <c r="F146" s="143"/>
      <c r="G146" s="143"/>
      <c r="H146" s="145"/>
      <c r="I146" s="146"/>
      <c r="J146" s="147" t="e">
        <f>IF(AND(Q146="",#REF!&gt;0,#REF!&lt;5),K146,0)</f>
        <v>#REF!</v>
      </c>
      <c r="K146" s="148" t="str">
        <f>IF(D146="","ZZZ9",IF(AND(#REF!&gt;0,#REF!&lt;5),D146&amp;#REF!,D146&amp;"9"))</f>
        <v>ZZZ9</v>
      </c>
      <c r="L146" s="147">
        <f t="shared" si="9"/>
        <v>999</v>
      </c>
      <c r="M146" s="155">
        <f t="shared" si="10"/>
        <v>999</v>
      </c>
      <c r="N146" s="149"/>
      <c r="O146" s="150"/>
      <c r="P146" s="151">
        <f t="shared" si="11"/>
        <v>999</v>
      </c>
      <c r="Q146" s="143"/>
    </row>
    <row r="147" spans="1:17" ht="13.8">
      <c r="A147" s="141">
        <v>141</v>
      </c>
      <c r="B147" s="142"/>
      <c r="C147" s="142"/>
      <c r="D147" s="143"/>
      <c r="E147" s="144"/>
      <c r="F147" s="143"/>
      <c r="G147" s="143"/>
      <c r="H147" s="145"/>
      <c r="I147" s="146"/>
      <c r="J147" s="147" t="e">
        <f>IF(AND(Q147="",#REF!&gt;0,#REF!&lt;5),K147,0)</f>
        <v>#REF!</v>
      </c>
      <c r="K147" s="148" t="str">
        <f>IF(D147="","ZZZ9",IF(AND(#REF!&gt;0,#REF!&lt;5),D147&amp;#REF!,D147&amp;"9"))</f>
        <v>ZZZ9</v>
      </c>
      <c r="L147" s="147">
        <f t="shared" si="9"/>
        <v>999</v>
      </c>
      <c r="M147" s="155">
        <f t="shared" si="10"/>
        <v>999</v>
      </c>
      <c r="N147" s="149"/>
      <c r="O147" s="150"/>
      <c r="P147" s="151">
        <f t="shared" si="11"/>
        <v>999</v>
      </c>
      <c r="Q147" s="143"/>
    </row>
    <row r="148" spans="1:17" ht="13.8">
      <c r="A148" s="141">
        <v>142</v>
      </c>
      <c r="B148" s="142"/>
      <c r="C148" s="142"/>
      <c r="D148" s="143"/>
      <c r="E148" s="144"/>
      <c r="F148" s="143"/>
      <c r="G148" s="143"/>
      <c r="H148" s="145"/>
      <c r="I148" s="146"/>
      <c r="J148" s="147" t="e">
        <f>IF(AND(Q148="",#REF!&gt;0,#REF!&lt;5),K148,0)</f>
        <v>#REF!</v>
      </c>
      <c r="K148" s="148" t="str">
        <f>IF(D148="","ZZZ9",IF(AND(#REF!&gt;0,#REF!&lt;5),D148&amp;#REF!,D148&amp;"9"))</f>
        <v>ZZZ9</v>
      </c>
      <c r="L148" s="147">
        <f t="shared" si="9"/>
        <v>999</v>
      </c>
      <c r="M148" s="155">
        <f t="shared" si="10"/>
        <v>999</v>
      </c>
      <c r="N148" s="149"/>
      <c r="O148" s="160"/>
      <c r="P148" s="161">
        <f t="shared" si="11"/>
        <v>999</v>
      </c>
      <c r="Q148" s="146"/>
    </row>
    <row r="149" spans="1:17" ht="13.8">
      <c r="A149" s="141">
        <v>143</v>
      </c>
      <c r="B149" s="142"/>
      <c r="C149" s="142"/>
      <c r="D149" s="143"/>
      <c r="E149" s="144"/>
      <c r="F149" s="143"/>
      <c r="G149" s="143"/>
      <c r="H149" s="145"/>
      <c r="I149" s="146"/>
      <c r="J149" s="147" t="e">
        <f>IF(AND(Q149="",#REF!&gt;0,#REF!&lt;5),K149,0)</f>
        <v>#REF!</v>
      </c>
      <c r="K149" s="148" t="str">
        <f>IF(D149="","ZZZ9",IF(AND(#REF!&gt;0,#REF!&lt;5),D149&amp;#REF!,D149&amp;"9"))</f>
        <v>ZZZ9</v>
      </c>
      <c r="L149" s="147">
        <f t="shared" si="9"/>
        <v>999</v>
      </c>
      <c r="M149" s="155">
        <f t="shared" si="10"/>
        <v>999</v>
      </c>
      <c r="N149" s="149"/>
      <c r="O149" s="150"/>
      <c r="P149" s="151">
        <f t="shared" si="11"/>
        <v>999</v>
      </c>
      <c r="Q149" s="143"/>
    </row>
    <row r="150" spans="1:17" ht="13.8">
      <c r="A150" s="141">
        <v>144</v>
      </c>
      <c r="B150" s="142"/>
      <c r="C150" s="142"/>
      <c r="D150" s="143"/>
      <c r="E150" s="144"/>
      <c r="F150" s="143"/>
      <c r="G150" s="143"/>
      <c r="H150" s="145"/>
      <c r="I150" s="146"/>
      <c r="J150" s="147" t="e">
        <f>IF(AND(Q150="",#REF!&gt;0,#REF!&lt;5),K150,0)</f>
        <v>#REF!</v>
      </c>
      <c r="K150" s="148" t="str">
        <f>IF(D150="","ZZZ9",IF(AND(#REF!&gt;0,#REF!&lt;5),D150&amp;#REF!,D150&amp;"9"))</f>
        <v>ZZZ9</v>
      </c>
      <c r="L150" s="147">
        <f t="shared" si="9"/>
        <v>999</v>
      </c>
      <c r="M150" s="155">
        <f t="shared" si="10"/>
        <v>999</v>
      </c>
      <c r="N150" s="149"/>
      <c r="O150" s="150"/>
      <c r="P150" s="151">
        <f t="shared" si="11"/>
        <v>999</v>
      </c>
      <c r="Q150" s="143"/>
    </row>
    <row r="151" spans="1:17" ht="13.8">
      <c r="A151" s="141">
        <v>145</v>
      </c>
      <c r="B151" s="142"/>
      <c r="C151" s="142"/>
      <c r="D151" s="143"/>
      <c r="E151" s="144"/>
      <c r="F151" s="143"/>
      <c r="G151" s="143"/>
      <c r="H151" s="145"/>
      <c r="I151" s="146"/>
      <c r="J151" s="147" t="e">
        <f>IF(AND(Q151="",#REF!&gt;0,#REF!&lt;5),K151,0)</f>
        <v>#REF!</v>
      </c>
      <c r="K151" s="148" t="str">
        <f>IF(D151="","ZZZ9",IF(AND(#REF!&gt;0,#REF!&lt;5),D151&amp;#REF!,D151&amp;"9"))</f>
        <v>ZZZ9</v>
      </c>
      <c r="L151" s="147">
        <f t="shared" si="9"/>
        <v>999</v>
      </c>
      <c r="M151" s="155">
        <f t="shared" si="10"/>
        <v>999</v>
      </c>
      <c r="N151" s="149"/>
      <c r="O151" s="150"/>
      <c r="P151" s="151">
        <f t="shared" si="11"/>
        <v>999</v>
      </c>
      <c r="Q151" s="143"/>
    </row>
    <row r="152" spans="1:17" ht="13.8">
      <c r="A152" s="141">
        <v>146</v>
      </c>
      <c r="B152" s="142"/>
      <c r="C152" s="142"/>
      <c r="D152" s="143"/>
      <c r="E152" s="144"/>
      <c r="F152" s="143"/>
      <c r="G152" s="143"/>
      <c r="H152" s="145"/>
      <c r="I152" s="146"/>
      <c r="J152" s="147" t="e">
        <f>IF(AND(Q152="",#REF!&gt;0,#REF!&lt;5),K152,0)</f>
        <v>#REF!</v>
      </c>
      <c r="K152" s="148" t="str">
        <f>IF(D152="","ZZZ9",IF(AND(#REF!&gt;0,#REF!&lt;5),D152&amp;#REF!,D152&amp;"9"))</f>
        <v>ZZZ9</v>
      </c>
      <c r="L152" s="147">
        <f t="shared" si="9"/>
        <v>999</v>
      </c>
      <c r="M152" s="155">
        <f t="shared" si="10"/>
        <v>999</v>
      </c>
      <c r="N152" s="149"/>
      <c r="O152" s="150"/>
      <c r="P152" s="151">
        <f t="shared" si="11"/>
        <v>999</v>
      </c>
      <c r="Q152" s="143"/>
    </row>
    <row r="153" spans="1:17" ht="13.8">
      <c r="A153" s="141">
        <v>147</v>
      </c>
      <c r="B153" s="142"/>
      <c r="C153" s="142"/>
      <c r="D153" s="143"/>
      <c r="E153" s="144"/>
      <c r="F153" s="143"/>
      <c r="G153" s="143"/>
      <c r="H153" s="145"/>
      <c r="I153" s="146"/>
      <c r="J153" s="147" t="e">
        <f>IF(AND(Q153="",#REF!&gt;0,#REF!&lt;5),K153,0)</f>
        <v>#REF!</v>
      </c>
      <c r="K153" s="148" t="str">
        <f>IF(D153="","ZZZ9",IF(AND(#REF!&gt;0,#REF!&lt;5),D153&amp;#REF!,D153&amp;"9"))</f>
        <v>ZZZ9</v>
      </c>
      <c r="L153" s="147">
        <f t="shared" si="9"/>
        <v>999</v>
      </c>
      <c r="M153" s="155">
        <f t="shared" si="10"/>
        <v>999</v>
      </c>
      <c r="N153" s="149"/>
      <c r="O153" s="150"/>
      <c r="P153" s="151">
        <f t="shared" si="11"/>
        <v>999</v>
      </c>
      <c r="Q153" s="143"/>
    </row>
    <row r="154" spans="1:17" ht="13.8">
      <c r="A154" s="141">
        <v>148</v>
      </c>
      <c r="B154" s="142"/>
      <c r="C154" s="142"/>
      <c r="D154" s="143"/>
      <c r="E154" s="144"/>
      <c r="F154" s="143"/>
      <c r="G154" s="143"/>
      <c r="H154" s="145"/>
      <c r="I154" s="146"/>
      <c r="J154" s="147" t="e">
        <f>IF(AND(Q154="",#REF!&gt;0,#REF!&lt;5),K154,0)</f>
        <v>#REF!</v>
      </c>
      <c r="K154" s="148" t="str">
        <f>IF(D154="","ZZZ9",IF(AND(#REF!&gt;0,#REF!&lt;5),D154&amp;#REF!,D154&amp;"9"))</f>
        <v>ZZZ9</v>
      </c>
      <c r="L154" s="147">
        <f t="shared" si="9"/>
        <v>999</v>
      </c>
      <c r="M154" s="155">
        <f t="shared" si="10"/>
        <v>999</v>
      </c>
      <c r="N154" s="149"/>
      <c r="O154" s="150"/>
      <c r="P154" s="151">
        <f t="shared" si="11"/>
        <v>999</v>
      </c>
      <c r="Q154" s="143"/>
    </row>
    <row r="155" spans="1:17" ht="13.8">
      <c r="A155" s="141">
        <v>149</v>
      </c>
      <c r="B155" s="142"/>
      <c r="C155" s="142"/>
      <c r="D155" s="143"/>
      <c r="E155" s="144"/>
      <c r="F155" s="143"/>
      <c r="G155" s="143"/>
      <c r="H155" s="145"/>
      <c r="I155" s="146"/>
      <c r="J155" s="147" t="e">
        <f>IF(AND(Q155="",#REF!&gt;0,#REF!&lt;5),K155,0)</f>
        <v>#REF!</v>
      </c>
      <c r="K155" s="148" t="str">
        <f>IF(D155="","ZZZ9",IF(AND(#REF!&gt;0,#REF!&lt;5),D155&amp;#REF!,D155&amp;"9"))</f>
        <v>ZZZ9</v>
      </c>
      <c r="L155" s="147">
        <f t="shared" si="9"/>
        <v>999</v>
      </c>
      <c r="M155" s="155">
        <f t="shared" si="10"/>
        <v>999</v>
      </c>
      <c r="N155" s="149"/>
      <c r="O155" s="150"/>
      <c r="P155" s="151">
        <f t="shared" si="11"/>
        <v>999</v>
      </c>
      <c r="Q155" s="143"/>
    </row>
    <row r="156" spans="1:17" ht="13.8">
      <c r="A156" s="141">
        <v>150</v>
      </c>
      <c r="B156" s="142"/>
      <c r="C156" s="142"/>
      <c r="D156" s="143"/>
      <c r="E156" s="144"/>
      <c r="F156" s="143"/>
      <c r="G156" s="143"/>
      <c r="H156" s="145"/>
      <c r="I156" s="146"/>
      <c r="J156" s="147" t="e">
        <f>IF(AND(Q156="",#REF!&gt;0,#REF!&lt;5),K156,0)</f>
        <v>#REF!</v>
      </c>
      <c r="K156" s="148" t="str">
        <f>IF(D156="","ZZZ9",IF(AND(#REF!&gt;0,#REF!&lt;5),D156&amp;#REF!,D156&amp;"9"))</f>
        <v>ZZZ9</v>
      </c>
      <c r="L156" s="147">
        <f t="shared" si="9"/>
        <v>999</v>
      </c>
      <c r="M156" s="155">
        <f t="shared" si="10"/>
        <v>999</v>
      </c>
      <c r="N156" s="149"/>
      <c r="O156" s="150"/>
      <c r="P156" s="151">
        <f t="shared" si="11"/>
        <v>999</v>
      </c>
      <c r="Q156" s="143"/>
    </row>
  </sheetData>
  <conditionalFormatting sqref="J7:J156">
    <cfRule type="cellIs" dxfId="65" priority="88" stopIfTrue="1" operator="equal">
      <formula>"Z"</formula>
    </cfRule>
  </conditionalFormatting>
  <conditionalFormatting sqref="A7:D156">
    <cfRule type="expression" dxfId="64" priority="28" stopIfTrue="1">
      <formula>$Q7&gt;=1</formula>
    </cfRule>
  </conditionalFormatting>
  <conditionalFormatting sqref="E7:E156">
    <cfRule type="expression" dxfId="63" priority="85" stopIfTrue="1">
      <formula>AND(ROUNDDOWN(($A$4-E7)/365.25,0)&lt;=13,G7&lt;&gt;"OK")</formula>
    </cfRule>
  </conditionalFormatting>
  <conditionalFormatting sqref="E7:E156">
    <cfRule type="expression" dxfId="62" priority="86" stopIfTrue="1">
      <formula>AND(ROUNDDOWN(($A$4-E7)/365.25,0)&lt;=14,G7&lt;&gt;"OK")</formula>
    </cfRule>
  </conditionalFormatting>
  <conditionalFormatting sqref="E7:E156">
    <cfRule type="expression" dxfId="61" priority="87" stopIfTrue="1">
      <formula>AND(ROUNDDOWN(($A$4-E7)/365.25,0)&lt;=17,G7&lt;&gt;"OK")</formula>
    </cfRule>
  </conditionalFormatting>
  <printOptions horizontalCentered="1"/>
  <pageMargins left="0.35000000000000003" right="0.35000000000000003" top="0.6854330708661418" bottom="0.6854330708661418" header="0.39015748031496061" footer="0.39015748031496061"/>
  <pageSetup paperSize="0" fitToWidth="0" fitToHeight="0" pageOrder="overThenDown" orientation="landscape" horizontalDpi="0" verticalDpi="0" copies="0"/>
  <headerFooter alignWithMargins="0"/>
  <colBreaks count="1" manualBreakCount="1">
    <brk id="17" man="1"/>
  </colBreaks>
  <drawing r:id="rId1"/>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8"/>
  <sheetViews>
    <sheetView workbookViewId="0"/>
  </sheetViews>
  <sheetFormatPr defaultRowHeight="14.7"/>
  <cols>
    <col min="1" max="2" width="3" customWidth="1"/>
    <col min="3" max="3" width="4.296875" customWidth="1"/>
    <col min="4" max="4" width="6.5" customWidth="1"/>
    <col min="5" max="5" width="4" customWidth="1"/>
    <col min="6" max="6" width="11.69921875" customWidth="1"/>
    <col min="7" max="7" width="2.5" customWidth="1"/>
    <col min="8" max="8" width="7.09765625" customWidth="1"/>
    <col min="9" max="9" width="5.3984375" customWidth="1"/>
    <col min="10" max="10" width="1.59765625" style="443" customWidth="1"/>
    <col min="11" max="11" width="9.8984375" customWidth="1"/>
    <col min="12" max="12" width="1.59765625" style="443" customWidth="1"/>
    <col min="13" max="13" width="9.8984375" customWidth="1"/>
    <col min="14" max="14" width="1.59765625" style="444" customWidth="1"/>
    <col min="15" max="15" width="9.8984375" customWidth="1"/>
    <col min="16" max="16" width="1.59765625" style="443" customWidth="1"/>
    <col min="17" max="17" width="9.8984375" customWidth="1"/>
    <col min="18" max="18" width="1.59765625" style="444" customWidth="1"/>
    <col min="19" max="19" width="8.3984375" hidden="1" customWidth="1"/>
    <col min="20" max="20" width="8" customWidth="1"/>
    <col min="21" max="21" width="8.3984375" hidden="1" customWidth="1"/>
    <col min="22" max="24" width="8.3984375" customWidth="1"/>
    <col min="25" max="34" width="8.3984375" hidden="1" customWidth="1"/>
    <col min="35" max="37" width="8.3984375" style="296" customWidth="1"/>
    <col min="38" max="1024" width="8.3984375" customWidth="1"/>
  </cols>
  <sheetData>
    <row r="1" spans="1:37" s="308" customFormat="1" ht="21.75" customHeight="1">
      <c r="A1" s="93" t="str">
        <f>Altalanos!$A$6</f>
        <v>Kinder Kupa 3.</v>
      </c>
      <c r="B1" s="93"/>
      <c r="C1" s="305"/>
      <c r="D1" s="305"/>
      <c r="E1" s="305"/>
      <c r="F1" s="305"/>
      <c r="G1" s="305"/>
      <c r="H1" s="93"/>
      <c r="I1" s="306"/>
      <c r="J1" s="307"/>
      <c r="K1" s="95" t="s">
        <v>40</v>
      </c>
      <c r="L1" s="102"/>
      <c r="M1" s="105"/>
      <c r="N1" s="307"/>
      <c r="O1" s="307" t="s">
        <v>216</v>
      </c>
      <c r="P1" s="307"/>
      <c r="Q1" s="305"/>
      <c r="R1" s="307"/>
      <c r="Y1" s="309"/>
      <c r="Z1" s="309"/>
      <c r="AA1" s="309"/>
      <c r="AB1" s="173" t="e">
        <f>IF($Y$5=1,CONCATENATE(VLOOKUP($Y$3,$AA$2:$AH$15,2)),CONCATENATE(VLOOKUP($Y$3,$AA$17:$AH$26,2)))</f>
        <v>#N/A</v>
      </c>
      <c r="AC1" s="173" t="e">
        <f>IF($Y$5=1,CONCATENATE(VLOOKUP($Y$3,$AA$2:$AH$15,3)),CONCATENATE(VLOOKUP($Y$3,$AA$17:$AH$26,3)))</f>
        <v>#N/A</v>
      </c>
      <c r="AD1" s="173" t="e">
        <f>IF($Y$5=1,CONCATENATE(VLOOKUP($Y$3,$AA$2:$AH$15,4)),CONCATENATE(VLOOKUP($Y$3,$AA$17:$AH$26,4)))</f>
        <v>#N/A</v>
      </c>
      <c r="AE1" s="173" t="e">
        <f>IF($Y$5=1,CONCATENATE(VLOOKUP($Y$3,$AA$2:$AH$15,5)),CONCATENATE(VLOOKUP($Y$3,$AA$17:$AH$26,5)))</f>
        <v>#N/A</v>
      </c>
      <c r="AF1" s="173" t="e">
        <f>IF($Y$5=1,CONCATENATE(VLOOKUP($Y$3,$AA$2:$AH$15,6)),CONCATENATE(VLOOKUP($Y$3,$AA$17:$AH$26,6)))</f>
        <v>#N/A</v>
      </c>
      <c r="AG1" s="173" t="e">
        <f>IF($Y$5=1,CONCATENATE(VLOOKUP($Y$3,$AA$2:$AH$15,7)),CONCATENATE(VLOOKUP($Y$3,$AA$17:$AH$26,7)))</f>
        <v>#N/A</v>
      </c>
      <c r="AH1" s="173" t="e">
        <f>IF($Y$5=1,CONCATENATE(VLOOKUP($Y$3,$AA$2:$AH$15,8)),CONCATENATE(VLOOKUP($Y$3,$AA$17:$AH$26,8)))</f>
        <v>#N/A</v>
      </c>
      <c r="AI1" s="310"/>
      <c r="AJ1" s="310"/>
      <c r="AK1" s="310"/>
    </row>
    <row r="2" spans="1:37" s="315" customFormat="1" ht="13.8">
      <c r="A2" s="311" t="s">
        <v>41</v>
      </c>
      <c r="B2" s="101"/>
      <c r="C2" s="101"/>
      <c r="D2" s="101"/>
      <c r="E2" s="289" t="str">
        <f>Altalanos!$C$8</f>
        <v>L12</v>
      </c>
      <c r="F2" s="101"/>
      <c r="G2" s="312"/>
      <c r="H2" s="313"/>
      <c r="I2" s="313"/>
      <c r="J2" s="314"/>
      <c r="K2" s="102"/>
      <c r="L2" s="102"/>
      <c r="M2" s="102"/>
      <c r="N2" s="314"/>
      <c r="O2" s="313"/>
      <c r="P2" s="314"/>
      <c r="Q2" s="313"/>
      <c r="R2" s="314"/>
      <c r="Y2" s="182"/>
      <c r="Z2" s="183"/>
      <c r="AA2" s="316" t="s">
        <v>82</v>
      </c>
      <c r="AB2" s="317">
        <v>300</v>
      </c>
      <c r="AC2" s="317">
        <v>250</v>
      </c>
      <c r="AD2" s="317">
        <v>200</v>
      </c>
      <c r="AE2" s="317">
        <v>150</v>
      </c>
      <c r="AF2" s="317">
        <v>120</v>
      </c>
      <c r="AG2" s="317">
        <v>90</v>
      </c>
      <c r="AH2" s="317">
        <v>40</v>
      </c>
      <c r="AI2" s="296"/>
      <c r="AJ2" s="296"/>
      <c r="AK2" s="296"/>
    </row>
    <row r="3" spans="1:37" s="318" customFormat="1" ht="11.25" customHeight="1">
      <c r="A3" s="56" t="s">
        <v>27</v>
      </c>
      <c r="B3" s="56"/>
      <c r="C3" s="56"/>
      <c r="D3" s="56"/>
      <c r="E3" s="56"/>
      <c r="F3" s="56"/>
      <c r="G3" s="56" t="s">
        <v>15</v>
      </c>
      <c r="H3" s="56"/>
      <c r="I3" s="56"/>
      <c r="J3" s="185"/>
      <c r="K3" s="56" t="s">
        <v>45</v>
      </c>
      <c r="L3" s="185"/>
      <c r="M3" s="56"/>
      <c r="N3" s="185"/>
      <c r="O3" s="56"/>
      <c r="P3" s="185"/>
      <c r="Q3" s="56"/>
      <c r="R3" s="57" t="s">
        <v>46</v>
      </c>
      <c r="Y3" s="183" t="str">
        <f>IF(K4="OB","A",IF(K4="IX","W",IF(K4="","",K4)))</f>
        <v/>
      </c>
      <c r="Z3" s="183"/>
      <c r="AA3" s="316" t="s">
        <v>105</v>
      </c>
      <c r="AB3" s="317">
        <v>280</v>
      </c>
      <c r="AC3" s="317">
        <v>230</v>
      </c>
      <c r="AD3" s="317">
        <v>180</v>
      </c>
      <c r="AE3" s="317">
        <v>140</v>
      </c>
      <c r="AF3" s="317">
        <v>80</v>
      </c>
      <c r="AG3" s="317">
        <v>0</v>
      </c>
      <c r="AH3" s="317">
        <v>0</v>
      </c>
      <c r="AI3" s="296"/>
      <c r="AJ3" s="296"/>
      <c r="AK3" s="296"/>
    </row>
    <row r="4" spans="1:37" s="324" customFormat="1" ht="11.25" customHeight="1">
      <c r="A4" s="445" t="str">
        <f>Altalanos!$A$10</f>
        <v>2022.04.02-04</v>
      </c>
      <c r="B4" s="445"/>
      <c r="C4" s="445"/>
      <c r="D4" s="125"/>
      <c r="E4" s="319"/>
      <c r="F4" s="319"/>
      <c r="G4" s="319" t="str">
        <f>Altalanos!$C$10</f>
        <v>Mogyoród</v>
      </c>
      <c r="H4" s="320"/>
      <c r="I4" s="319"/>
      <c r="J4" s="321"/>
      <c r="K4" s="322"/>
      <c r="L4" s="321"/>
      <c r="M4" s="323"/>
      <c r="N4" s="321"/>
      <c r="O4" s="319"/>
      <c r="P4" s="321"/>
      <c r="Q4" s="319"/>
      <c r="R4" s="128" t="str">
        <f>Altalanos!$E$10</f>
        <v>Krupanics Veronika</v>
      </c>
      <c r="Y4" s="183"/>
      <c r="Z4" s="183"/>
      <c r="AA4" s="316" t="s">
        <v>86</v>
      </c>
      <c r="AB4" s="317">
        <v>250</v>
      </c>
      <c r="AC4" s="317">
        <v>200</v>
      </c>
      <c r="AD4" s="317">
        <v>150</v>
      </c>
      <c r="AE4" s="317">
        <v>120</v>
      </c>
      <c r="AF4" s="317">
        <v>90</v>
      </c>
      <c r="AG4" s="317">
        <v>60</v>
      </c>
      <c r="AH4" s="317">
        <v>25</v>
      </c>
      <c r="AI4" s="296"/>
      <c r="AJ4" s="296"/>
      <c r="AK4" s="296"/>
    </row>
    <row r="5" spans="1:37" s="318" customFormat="1" ht="13.8">
      <c r="A5" s="325"/>
      <c r="B5" s="326" t="s">
        <v>217</v>
      </c>
      <c r="C5" s="327" t="s">
        <v>93</v>
      </c>
      <c r="D5" s="326" t="s">
        <v>218</v>
      </c>
      <c r="E5" s="326" t="s">
        <v>219</v>
      </c>
      <c r="F5" s="328" t="s">
        <v>30</v>
      </c>
      <c r="G5" s="328" t="s">
        <v>31</v>
      </c>
      <c r="H5" s="328"/>
      <c r="I5" s="328" t="s">
        <v>48</v>
      </c>
      <c r="J5" s="328"/>
      <c r="K5" s="326" t="s">
        <v>220</v>
      </c>
      <c r="L5" s="329"/>
      <c r="M5" s="326" t="s">
        <v>221</v>
      </c>
      <c r="N5" s="329"/>
      <c r="O5" s="326" t="s">
        <v>222</v>
      </c>
      <c r="P5" s="329"/>
      <c r="Q5" s="326" t="s">
        <v>223</v>
      </c>
      <c r="R5" s="330"/>
      <c r="Y5" s="183">
        <f>IF(OR(Altalanos!$A$8="F1",Altalanos!$A$8="F2",Altalanos!$A$8="N1",Altalanos!$A$8="N2"),1,2)</f>
        <v>2</v>
      </c>
      <c r="Z5" s="183"/>
      <c r="AA5" s="316" t="s">
        <v>90</v>
      </c>
      <c r="AB5" s="317">
        <v>200</v>
      </c>
      <c r="AC5" s="317">
        <v>150</v>
      </c>
      <c r="AD5" s="317">
        <v>120</v>
      </c>
      <c r="AE5" s="317">
        <v>90</v>
      </c>
      <c r="AF5" s="317">
        <v>60</v>
      </c>
      <c r="AG5" s="317">
        <v>40</v>
      </c>
      <c r="AH5" s="317">
        <v>15</v>
      </c>
      <c r="AI5" s="296"/>
      <c r="AJ5" s="296"/>
      <c r="AK5" s="296"/>
    </row>
    <row r="6" spans="1:37" s="318" customFormat="1" ht="10.35" customHeight="1">
      <c r="A6" s="331"/>
      <c r="B6" s="332"/>
      <c r="C6" s="333"/>
      <c r="D6" s="332"/>
      <c r="E6" s="332"/>
      <c r="F6" s="334"/>
      <c r="G6" s="334" t="s">
        <v>224</v>
      </c>
      <c r="H6" s="334"/>
      <c r="I6" s="334"/>
      <c r="J6" s="334"/>
      <c r="K6" s="332" t="s">
        <v>225</v>
      </c>
      <c r="L6" s="335"/>
      <c r="M6" s="332" t="s">
        <v>226</v>
      </c>
      <c r="N6" s="335"/>
      <c r="O6" s="332" t="s">
        <v>227</v>
      </c>
      <c r="P6" s="335"/>
      <c r="Q6" s="332" t="s">
        <v>228</v>
      </c>
      <c r="R6" s="336"/>
      <c r="Y6" s="183"/>
      <c r="Z6" s="183"/>
      <c r="AA6" s="316"/>
      <c r="AB6" s="317"/>
      <c r="AC6" s="317"/>
      <c r="AD6" s="317"/>
      <c r="AE6" s="317"/>
      <c r="AF6" s="317"/>
      <c r="AG6" s="317"/>
      <c r="AH6" s="317"/>
      <c r="AI6" s="296"/>
      <c r="AJ6" s="296"/>
      <c r="AK6" s="296"/>
    </row>
    <row r="7" spans="1:37" s="344" customFormat="1" ht="11.1" customHeight="1">
      <c r="A7" s="337"/>
      <c r="B7" s="338"/>
      <c r="C7" s="338"/>
      <c r="D7" s="338"/>
      <c r="E7" s="338"/>
      <c r="F7" s="339" t="str">
        <f>IF(Y3="","",CONCATENATE(AH1," / ",VLOOKUP(Y3,AB1:AH1,5)," pont"))</f>
        <v/>
      </c>
      <c r="G7" s="340"/>
      <c r="H7" s="341"/>
      <c r="I7" s="340"/>
      <c r="J7" s="342"/>
      <c r="K7" s="338" t="str">
        <f>IF(Y3="","",CONCATENATE(VLOOKUP(Y3,AB1:AH1,4)," pont"))</f>
        <v/>
      </c>
      <c r="L7" s="342"/>
      <c r="M7" s="338" t="str">
        <f>IF(Y3="","",CONCATENATE(VLOOKUP(Y3,AB1:AH1,3)," pont"))</f>
        <v/>
      </c>
      <c r="N7" s="342"/>
      <c r="O7" s="338" t="str">
        <f>IF(Y3="","",CONCATENATE(VLOOKUP(Y3,AB1:AH1,2)," pont"))</f>
        <v/>
      </c>
      <c r="P7" s="342"/>
      <c r="Q7" s="338" t="str">
        <f>IF(Y3="","",CONCATENATE(VLOOKUP(Y3,AB1:AH1,1)," pont"))</f>
        <v/>
      </c>
      <c r="R7" s="343"/>
      <c r="Y7" s="345"/>
      <c r="Z7" s="345"/>
      <c r="AA7" s="345" t="s">
        <v>101</v>
      </c>
      <c r="AB7" s="346">
        <v>150</v>
      </c>
      <c r="AC7" s="346">
        <v>120</v>
      </c>
      <c r="AD7" s="346">
        <v>90</v>
      </c>
      <c r="AE7" s="346">
        <v>60</v>
      </c>
      <c r="AF7" s="346">
        <v>40</v>
      </c>
      <c r="AG7" s="346">
        <v>25</v>
      </c>
      <c r="AH7" s="346">
        <v>10</v>
      </c>
      <c r="AI7" s="347"/>
      <c r="AJ7" s="347"/>
      <c r="AK7" s="347"/>
    </row>
    <row r="8" spans="1:37" s="63" customFormat="1" ht="12.9" customHeight="1">
      <c r="A8" s="348">
        <v>1</v>
      </c>
      <c r="B8" s="349">
        <f>IF($E8="","",VLOOKUP($E8,'L12 előkészítő'!$A$7:$O$22,14))</f>
        <v>0</v>
      </c>
      <c r="C8" s="350">
        <f>IF($E8="","",VLOOKUP($E8,'L12 előkészítő'!$A$7:$O$22,15))</f>
        <v>22</v>
      </c>
      <c r="D8" s="351">
        <f>IF($E8="","",VLOOKUP($E8,'L12 előkészítő'!$A$7:$O$22,5))</f>
        <v>0</v>
      </c>
      <c r="E8" s="352">
        <v>1</v>
      </c>
      <c r="F8" s="353" t="str">
        <f>UPPER(IF($E8="","",VLOOKUP($E8,'L12 előkészítő'!$A$7:$O$22,2)))</f>
        <v>VECSERI</v>
      </c>
      <c r="G8" s="353" t="str">
        <f>IF($E8="","",VLOOKUP($E8,'L12 előkészítő'!$A$7:$O$22,3))</f>
        <v>Bianka</v>
      </c>
      <c r="H8" s="353"/>
      <c r="I8" s="353" t="str">
        <f>IF($E8="","",VLOOKUP($E8,'L12 előkészítő'!$A$7:$O$22,4))</f>
        <v>SVSE</v>
      </c>
      <c r="J8" s="354"/>
      <c r="K8" s="355" t="s">
        <v>230</v>
      </c>
      <c r="L8" s="356"/>
      <c r="M8" s="356"/>
      <c r="N8" s="356"/>
      <c r="O8" s="357"/>
      <c r="P8" s="358"/>
      <c r="Q8" s="359"/>
      <c r="R8" s="360"/>
      <c r="S8" s="361"/>
      <c r="U8" s="362" t="str">
        <f>Birók!P21</f>
        <v>Bíró</v>
      </c>
      <c r="Y8" s="183"/>
      <c r="Z8" s="183"/>
      <c r="AA8" s="316" t="s">
        <v>102</v>
      </c>
      <c r="AB8" s="317">
        <v>120</v>
      </c>
      <c r="AC8" s="317">
        <v>90</v>
      </c>
      <c r="AD8" s="317">
        <v>60</v>
      </c>
      <c r="AE8" s="317">
        <v>40</v>
      </c>
      <c r="AF8" s="317">
        <v>25</v>
      </c>
      <c r="AG8" s="317">
        <v>10</v>
      </c>
      <c r="AH8" s="317">
        <v>5</v>
      </c>
      <c r="AI8" s="296"/>
      <c r="AJ8" s="296"/>
      <c r="AK8" s="296"/>
    </row>
    <row r="9" spans="1:37" s="63" customFormat="1" ht="12.9" customHeight="1">
      <c r="A9" s="363"/>
      <c r="B9" s="364"/>
      <c r="C9" s="365"/>
      <c r="D9" s="365"/>
      <c r="E9" s="366"/>
      <c r="F9" s="356"/>
      <c r="G9" s="356"/>
      <c r="H9" s="367"/>
      <c r="I9" s="368" t="s">
        <v>231</v>
      </c>
      <c r="J9" s="369" t="s">
        <v>232</v>
      </c>
      <c r="K9" s="370" t="str">
        <f>UPPER(IF(OR(J9="a",J9="as"),F8,IF(OR(J9="b",J9="bs"),F10,0)))</f>
        <v>BOROS</v>
      </c>
      <c r="L9" s="370"/>
      <c r="M9" s="356"/>
      <c r="N9" s="356"/>
      <c r="O9" s="357"/>
      <c r="P9" s="358"/>
      <c r="Q9" s="359"/>
      <c r="R9" s="360"/>
      <c r="S9" s="361"/>
      <c r="U9" s="371" t="str">
        <f>Birók!P22</f>
        <v>G Bodrogi</v>
      </c>
      <c r="Y9" s="183"/>
      <c r="Z9" s="183"/>
      <c r="AA9" s="316" t="s">
        <v>103</v>
      </c>
      <c r="AB9" s="317">
        <v>90</v>
      </c>
      <c r="AC9" s="317">
        <v>60</v>
      </c>
      <c r="AD9" s="317">
        <v>40</v>
      </c>
      <c r="AE9" s="317">
        <v>25</v>
      </c>
      <c r="AF9" s="317">
        <v>10</v>
      </c>
      <c r="AG9" s="317">
        <v>5</v>
      </c>
      <c r="AH9" s="317">
        <v>2</v>
      </c>
      <c r="AI9" s="296"/>
      <c r="AJ9" s="296"/>
      <c r="AK9" s="296"/>
    </row>
    <row r="10" spans="1:37" s="63" customFormat="1" ht="12.9" customHeight="1">
      <c r="A10" s="363">
        <v>2</v>
      </c>
      <c r="B10" s="349">
        <f>IF($E10="","",VLOOKUP($E10,'L12 előkészítő'!$A$7:$O$22,14))</f>
        <v>0</v>
      </c>
      <c r="C10" s="351">
        <f>IF($E10="","",VLOOKUP($E10,'L12 előkészítő'!$A$7:$O$22,15))</f>
        <v>32</v>
      </c>
      <c r="D10" s="351">
        <f>IF($E10="","",VLOOKUP($E10,'L12 előkészítő'!$A$7:$O$22,5))</f>
        <v>0</v>
      </c>
      <c r="E10" s="352">
        <v>5</v>
      </c>
      <c r="F10" s="372" t="str">
        <f>UPPER(IF($E10="","",VLOOKUP($E10,'L12 előkészítő'!$A$7:$O$22,2)))</f>
        <v>BOROS</v>
      </c>
      <c r="G10" s="372" t="str">
        <f>IF($E10="","",VLOOKUP($E10,'L12 előkészítő'!$A$7:$O$22,3))</f>
        <v>Hanna</v>
      </c>
      <c r="H10" s="372"/>
      <c r="I10" s="372" t="str">
        <f>IF($E10="","",VLOOKUP($E10,'L12 előkészítő'!$A$7:$O$22,4))</f>
        <v>Pillangó</v>
      </c>
      <c r="J10" s="373"/>
      <c r="K10" s="356" t="s">
        <v>233</v>
      </c>
      <c r="L10" s="374"/>
      <c r="M10" s="356"/>
      <c r="N10" s="356"/>
      <c r="O10" s="357"/>
      <c r="P10" s="358"/>
      <c r="Q10" s="359"/>
      <c r="R10" s="360"/>
      <c r="S10" s="361"/>
      <c r="U10" s="371" t="str">
        <f>Birók!P23</f>
        <v>B Barta</v>
      </c>
      <c r="Y10" s="183"/>
      <c r="Z10" s="183"/>
      <c r="AA10" s="316" t="s">
        <v>104</v>
      </c>
      <c r="AB10" s="317">
        <v>60</v>
      </c>
      <c r="AC10" s="317">
        <v>40</v>
      </c>
      <c r="AD10" s="317">
        <v>25</v>
      </c>
      <c r="AE10" s="317">
        <v>10</v>
      </c>
      <c r="AF10" s="317">
        <v>5</v>
      </c>
      <c r="AG10" s="317">
        <v>2</v>
      </c>
      <c r="AH10" s="317">
        <v>1</v>
      </c>
      <c r="AI10" s="296"/>
      <c r="AJ10" s="296"/>
      <c r="AK10" s="296"/>
    </row>
    <row r="11" spans="1:37" s="63" customFormat="1" ht="12.9" customHeight="1">
      <c r="A11" s="363"/>
      <c r="B11" s="364"/>
      <c r="C11" s="365"/>
      <c r="D11" s="365"/>
      <c r="E11" s="375"/>
      <c r="F11" s="356"/>
      <c r="G11" s="356"/>
      <c r="H11" s="367"/>
      <c r="I11" s="356"/>
      <c r="J11" s="376"/>
      <c r="K11" s="377" t="s">
        <v>231</v>
      </c>
      <c r="L11" s="378" t="s">
        <v>232</v>
      </c>
      <c r="M11" s="370" t="str">
        <f>UPPER(IF(OR(L11="a",L11="as"),K9,IF(OR(L11="b",L11="bs"),K13,0)))</f>
        <v>NAGY</v>
      </c>
      <c r="N11" s="379"/>
      <c r="O11" s="380"/>
      <c r="P11" s="380"/>
      <c r="Q11" s="359"/>
      <c r="R11" s="360"/>
      <c r="S11" s="361"/>
      <c r="U11" s="371" t="str">
        <f>Birók!P24</f>
        <v>N Forsthoffer</v>
      </c>
      <c r="Y11" s="183"/>
      <c r="Z11" s="183"/>
      <c r="AA11" s="316" t="s">
        <v>106</v>
      </c>
      <c r="AB11" s="317">
        <v>40</v>
      </c>
      <c r="AC11" s="317">
        <v>25</v>
      </c>
      <c r="AD11" s="317">
        <v>15</v>
      </c>
      <c r="AE11" s="317">
        <v>7</v>
      </c>
      <c r="AF11" s="317">
        <v>4</v>
      </c>
      <c r="AG11" s="317">
        <v>1</v>
      </c>
      <c r="AH11" s="317">
        <v>0</v>
      </c>
      <c r="AI11" s="296"/>
      <c r="AJ11" s="296"/>
      <c r="AK11" s="296"/>
    </row>
    <row r="12" spans="1:37" s="63" customFormat="1" ht="12.9" customHeight="1">
      <c r="A12" s="363">
        <v>3</v>
      </c>
      <c r="B12" s="349">
        <f>IF($E12="","",VLOOKUP($E12,'L12 előkészítő'!$A$7:$O$22,14))</f>
        <v>0</v>
      </c>
      <c r="C12" s="351">
        <f>IF($E12="","",VLOOKUP($E12,'L12 előkészítő'!$A$7:$O$22,15))</f>
        <v>55</v>
      </c>
      <c r="D12" s="351">
        <f>IF($E12="","",VLOOKUP($E12,'L12 előkészítő'!$A$7:$O$22,5))</f>
        <v>0</v>
      </c>
      <c r="E12" s="352">
        <v>9</v>
      </c>
      <c r="F12" s="372" t="str">
        <f>UPPER(IF($E12="","",VLOOKUP($E12,'L12 előkészítő'!$A$7:$O$22,2)))</f>
        <v>NAGY</v>
      </c>
      <c r="G12" s="372" t="str">
        <f>IF($E12="","",VLOOKUP($E12,'L12 előkészítő'!$A$7:$O$22,3))</f>
        <v>Kendra</v>
      </c>
      <c r="H12" s="372"/>
      <c r="I12" s="372" t="str">
        <f>IF($E12="","",VLOOKUP($E12,'L12 előkészítő'!$A$7:$O$22,4))</f>
        <v>Kiskút</v>
      </c>
      <c r="J12" s="354"/>
      <c r="K12" s="356"/>
      <c r="L12" s="381"/>
      <c r="M12" s="382" t="s">
        <v>234</v>
      </c>
      <c r="N12" s="383"/>
      <c r="O12" s="380"/>
      <c r="P12" s="380"/>
      <c r="Q12" s="359"/>
      <c r="R12" s="360"/>
      <c r="S12" s="361"/>
      <c r="U12" s="371" t="str">
        <f>Birók!P25</f>
        <v xml:space="preserve"> </v>
      </c>
      <c r="Y12" s="183"/>
      <c r="Z12" s="183"/>
      <c r="AA12" s="316" t="s">
        <v>107</v>
      </c>
      <c r="AB12" s="317">
        <v>25</v>
      </c>
      <c r="AC12" s="317">
        <v>15</v>
      </c>
      <c r="AD12" s="317">
        <v>10</v>
      </c>
      <c r="AE12" s="317">
        <v>6</v>
      </c>
      <c r="AF12" s="317">
        <v>3</v>
      </c>
      <c r="AG12" s="317">
        <v>1</v>
      </c>
      <c r="AH12" s="317">
        <v>0</v>
      </c>
      <c r="AI12" s="296"/>
      <c r="AJ12" s="296"/>
      <c r="AK12" s="296"/>
    </row>
    <row r="13" spans="1:37" s="63" customFormat="1" ht="12.9" customHeight="1">
      <c r="A13" s="363"/>
      <c r="B13" s="364"/>
      <c r="C13" s="365"/>
      <c r="D13" s="365"/>
      <c r="E13" s="375"/>
      <c r="F13" s="356"/>
      <c r="G13" s="356"/>
      <c r="H13" s="367"/>
      <c r="I13" s="368" t="s">
        <v>231</v>
      </c>
      <c r="J13" s="369" t="s">
        <v>235</v>
      </c>
      <c r="K13" s="370" t="str">
        <f>UPPER(IF(OR(J13="a",J13="as"),F12,IF(OR(J13="b",J13="bs"),F14,0)))</f>
        <v>NAGY</v>
      </c>
      <c r="L13" s="384"/>
      <c r="M13" s="356"/>
      <c r="N13" s="383"/>
      <c r="O13" s="380"/>
      <c r="P13" s="380"/>
      <c r="Q13" s="359"/>
      <c r="R13" s="360"/>
      <c r="S13" s="361"/>
      <c r="U13" s="371" t="str">
        <f>Birók!P26</f>
        <v xml:space="preserve"> </v>
      </c>
      <c r="Y13" s="183"/>
      <c r="Z13" s="183"/>
      <c r="AA13" s="316" t="s">
        <v>109</v>
      </c>
      <c r="AB13" s="317">
        <v>15</v>
      </c>
      <c r="AC13" s="317">
        <v>10</v>
      </c>
      <c r="AD13" s="317">
        <v>6</v>
      </c>
      <c r="AE13" s="317">
        <v>3</v>
      </c>
      <c r="AF13" s="317">
        <v>1</v>
      </c>
      <c r="AG13" s="317">
        <v>0</v>
      </c>
      <c r="AH13" s="317">
        <v>0</v>
      </c>
      <c r="AI13" s="296"/>
      <c r="AJ13" s="296"/>
      <c r="AK13" s="296"/>
    </row>
    <row r="14" spans="1:37" s="63" customFormat="1" ht="12.9" customHeight="1">
      <c r="A14" s="363">
        <v>4</v>
      </c>
      <c r="B14" s="349">
        <f>IF($E14="","",VLOOKUP($E14,'L12 előkészítő'!$A$7:$O$22,14))</f>
        <v>0</v>
      </c>
      <c r="C14" s="351">
        <f>IF($E14="","",VLOOKUP($E14,'L12 előkészítő'!$A$7:$O$22,15))</f>
        <v>61</v>
      </c>
      <c r="D14" s="351">
        <f>IF($E14="","",VLOOKUP($E14,'L12 előkészítő'!$A$7:$O$22,5))</f>
        <v>0</v>
      </c>
      <c r="E14" s="352">
        <v>11</v>
      </c>
      <c r="F14" s="372" t="str">
        <f>UPPER(IF($E14="","",VLOOKUP($E14,'L12 előkészítő'!$A$7:$O$22,2)))</f>
        <v>JUHÁSZ</v>
      </c>
      <c r="G14" s="372" t="str">
        <f>IF($E14="","",VLOOKUP($E14,'L12 előkészítő'!$A$7:$O$22,3))</f>
        <v>Tamara</v>
      </c>
      <c r="H14" s="372"/>
      <c r="I14" s="372" t="str">
        <f>IF($E14="","",VLOOKUP($E14,'L12 előkészítő'!$A$7:$O$22,4))</f>
        <v>Dunakeszi</v>
      </c>
      <c r="J14" s="385"/>
      <c r="K14" s="356" t="s">
        <v>237</v>
      </c>
      <c r="L14" s="356"/>
      <c r="M14" s="356"/>
      <c r="N14" s="383"/>
      <c r="O14" s="380"/>
      <c r="P14" s="380"/>
      <c r="Q14" s="359"/>
      <c r="R14" s="360"/>
      <c r="S14" s="361"/>
      <c r="U14" s="371" t="str">
        <f>Birók!P27</f>
        <v xml:space="preserve"> </v>
      </c>
      <c r="Y14" s="183"/>
      <c r="Z14" s="183"/>
      <c r="AA14" s="316" t="s">
        <v>110</v>
      </c>
      <c r="AB14" s="317">
        <v>10</v>
      </c>
      <c r="AC14" s="317">
        <v>6</v>
      </c>
      <c r="AD14" s="317">
        <v>3</v>
      </c>
      <c r="AE14" s="317">
        <v>1</v>
      </c>
      <c r="AF14" s="317">
        <v>0</v>
      </c>
      <c r="AG14" s="317">
        <v>0</v>
      </c>
      <c r="AH14" s="317">
        <v>0</v>
      </c>
      <c r="AI14" s="296"/>
      <c r="AJ14" s="296"/>
      <c r="AK14" s="296"/>
    </row>
    <row r="15" spans="1:37" s="63" customFormat="1" ht="12.9" customHeight="1">
      <c r="A15" s="363"/>
      <c r="B15" s="364"/>
      <c r="C15" s="365"/>
      <c r="D15" s="365"/>
      <c r="E15" s="375"/>
      <c r="F15" s="356"/>
      <c r="G15" s="356"/>
      <c r="H15" s="367"/>
      <c r="I15" s="386"/>
      <c r="J15" s="376"/>
      <c r="K15" s="356"/>
      <c r="L15" s="356"/>
      <c r="M15" s="377" t="s">
        <v>231</v>
      </c>
      <c r="N15" s="378" t="s">
        <v>238</v>
      </c>
      <c r="O15" s="370" t="str">
        <f>UPPER(IF(OR(N15="a",N15="as"),M11,IF(OR(N15="b",N15="bs"),M19,0)))</f>
        <v>SZABÓ</v>
      </c>
      <c r="P15" s="379"/>
      <c r="Q15" s="359"/>
      <c r="R15" s="360"/>
      <c r="S15" s="361"/>
      <c r="U15" s="371" t="str">
        <f>Birók!P28</f>
        <v xml:space="preserve"> </v>
      </c>
      <c r="Y15" s="183"/>
      <c r="Z15" s="183"/>
      <c r="AA15" s="316" t="s">
        <v>112</v>
      </c>
      <c r="AB15" s="317">
        <v>3</v>
      </c>
      <c r="AC15" s="317">
        <v>2</v>
      </c>
      <c r="AD15" s="317">
        <v>1</v>
      </c>
      <c r="AE15" s="317">
        <v>0</v>
      </c>
      <c r="AF15" s="317">
        <v>0</v>
      </c>
      <c r="AG15" s="317">
        <v>0</v>
      </c>
      <c r="AH15" s="317">
        <v>0</v>
      </c>
      <c r="AI15" s="296"/>
      <c r="AJ15" s="296"/>
      <c r="AK15" s="296"/>
    </row>
    <row r="16" spans="1:37" s="63" customFormat="1" ht="12.9" customHeight="1">
      <c r="A16" s="348">
        <v>5</v>
      </c>
      <c r="B16" s="349">
        <f>IF($E16="","",VLOOKUP($E16,'L12 előkészítő'!$A$7:$O$22,14))</f>
        <v>0</v>
      </c>
      <c r="C16" s="350">
        <f>IF($E16="","",VLOOKUP($E16,'L12 előkészítő'!$A$7:$O$22,15))</f>
        <v>29</v>
      </c>
      <c r="D16" s="351">
        <f>IF($E16="","",VLOOKUP($E16,'L12 előkészítő'!$A$7:$O$22,5))</f>
        <v>0</v>
      </c>
      <c r="E16" s="352">
        <v>3</v>
      </c>
      <c r="F16" s="353" t="str">
        <f>UPPER(IF($E16="","",VLOOKUP($E16,'L12 előkészítő'!$A$7:$O$22,2)))</f>
        <v>SZABÓ</v>
      </c>
      <c r="G16" s="353" t="str">
        <f>IF($E16="","",VLOOKUP($E16,'L12 előkészítő'!$A$7:$O$22,3))</f>
        <v>Kitti</v>
      </c>
      <c r="H16" s="353"/>
      <c r="I16" s="353" t="str">
        <f>IF($E16="","",VLOOKUP($E16,'L12 előkészítő'!$A$7:$O$22,4))</f>
        <v>BUSC</v>
      </c>
      <c r="J16" s="387"/>
      <c r="K16" s="356"/>
      <c r="L16" s="356"/>
      <c r="M16" s="356"/>
      <c r="N16" s="383"/>
      <c r="O16" s="382" t="s">
        <v>234</v>
      </c>
      <c r="P16" s="383"/>
      <c r="Q16" s="359"/>
      <c r="R16" s="360"/>
      <c r="S16" s="361"/>
      <c r="U16" s="371" t="str">
        <f>Birók!P29</f>
        <v xml:space="preserve"> </v>
      </c>
      <c r="Y16" s="183"/>
      <c r="Z16" s="183"/>
      <c r="AA16" s="316"/>
      <c r="AB16" s="316"/>
      <c r="AC16" s="316"/>
      <c r="AD16" s="316"/>
      <c r="AE16" s="316"/>
      <c r="AF16" s="316"/>
      <c r="AG16" s="316"/>
      <c r="AH16" s="316"/>
      <c r="AI16" s="296"/>
      <c r="AJ16" s="296"/>
      <c r="AK16" s="296"/>
    </row>
    <row r="17" spans="1:41" s="63" customFormat="1" ht="12.9" customHeight="1">
      <c r="A17" s="363"/>
      <c r="B17" s="364"/>
      <c r="C17" s="365"/>
      <c r="D17" s="365"/>
      <c r="E17" s="375"/>
      <c r="F17" s="356"/>
      <c r="G17" s="356"/>
      <c r="H17" s="367"/>
      <c r="I17" s="368" t="s">
        <v>231</v>
      </c>
      <c r="J17" s="369" t="s">
        <v>239</v>
      </c>
      <c r="K17" s="370" t="str">
        <f>UPPER(IF(OR(J17="a",J17="as"),F16,IF(OR(J17="b",J17="bs"),F18,0)))</f>
        <v>SZABÓ</v>
      </c>
      <c r="L17" s="370"/>
      <c r="M17" s="356"/>
      <c r="N17" s="383"/>
      <c r="O17" s="380"/>
      <c r="P17" s="383"/>
      <c r="Q17" s="359"/>
      <c r="R17" s="360"/>
      <c r="S17" s="361"/>
      <c r="U17" s="388" t="str">
        <f>Birók!P30</f>
        <v>Egyik sem</v>
      </c>
      <c r="Y17" s="183"/>
      <c r="Z17" s="183"/>
      <c r="AA17" s="316" t="s">
        <v>82</v>
      </c>
      <c r="AB17" s="317">
        <v>150</v>
      </c>
      <c r="AC17" s="317">
        <v>120</v>
      </c>
      <c r="AD17" s="317">
        <v>90</v>
      </c>
      <c r="AE17" s="317">
        <v>60</v>
      </c>
      <c r="AF17" s="317">
        <v>40</v>
      </c>
      <c r="AG17" s="317">
        <v>25</v>
      </c>
      <c r="AH17" s="317">
        <v>15</v>
      </c>
      <c r="AI17" s="296"/>
      <c r="AJ17" s="296"/>
      <c r="AK17" s="296"/>
    </row>
    <row r="18" spans="1:41" s="63" customFormat="1" ht="12.9" customHeight="1">
      <c r="A18" s="363">
        <v>6</v>
      </c>
      <c r="B18" s="349">
        <f>IF($E18="","",VLOOKUP($E18,'L12 előkészítő'!$A$7:$O$22,14))</f>
        <v>0</v>
      </c>
      <c r="C18" s="351">
        <f>IF($E18="","",VLOOKUP($E18,'L12 előkészítő'!$A$7:$O$22,15))</f>
        <v>42</v>
      </c>
      <c r="D18" s="351">
        <f>IF($E18="","",VLOOKUP($E18,'L12 előkészítő'!$A$7:$O$22,5))</f>
        <v>0</v>
      </c>
      <c r="E18" s="352">
        <v>8</v>
      </c>
      <c r="F18" s="372" t="str">
        <f>UPPER(IF($E18="","",VLOOKUP($E18,'L12 előkészítő'!$A$7:$O$22,2)))</f>
        <v>SIMON</v>
      </c>
      <c r="G18" s="372" t="str">
        <f>IF($E18="","",VLOOKUP($E18,'L12 előkészítő'!$A$7:$O$22,3))</f>
        <v>Amanda Vanda</v>
      </c>
      <c r="H18" s="372"/>
      <c r="I18" s="372" t="str">
        <f>IF($E18="","",VLOOKUP($E18,'L12 előkészítő'!$A$7:$O$22,4))</f>
        <v>T.Műhely</v>
      </c>
      <c r="J18" s="373"/>
      <c r="K18" s="356" t="s">
        <v>241</v>
      </c>
      <c r="L18" s="374"/>
      <c r="M18" s="356"/>
      <c r="N18" s="383"/>
      <c r="O18" s="380"/>
      <c r="P18" s="383"/>
      <c r="Q18" s="359"/>
      <c r="R18" s="360"/>
      <c r="S18" s="361"/>
      <c r="Y18" s="183"/>
      <c r="Z18" s="183"/>
      <c r="AA18" s="316" t="s">
        <v>86</v>
      </c>
      <c r="AB18" s="317">
        <v>120</v>
      </c>
      <c r="AC18" s="317">
        <v>90</v>
      </c>
      <c r="AD18" s="317">
        <v>60</v>
      </c>
      <c r="AE18" s="317">
        <v>40</v>
      </c>
      <c r="AF18" s="317">
        <v>25</v>
      </c>
      <c r="AG18" s="317">
        <v>15</v>
      </c>
      <c r="AH18" s="317">
        <v>8</v>
      </c>
      <c r="AI18" s="296"/>
      <c r="AJ18" s="296"/>
      <c r="AK18" s="296"/>
    </row>
    <row r="19" spans="1:41" s="63" customFormat="1" ht="12.9" customHeight="1">
      <c r="A19" s="363"/>
      <c r="B19" s="364"/>
      <c r="C19" s="365"/>
      <c r="D19" s="365"/>
      <c r="E19" s="375"/>
      <c r="F19" s="356"/>
      <c r="G19" s="356"/>
      <c r="H19" s="367"/>
      <c r="I19" s="356"/>
      <c r="J19" s="376"/>
      <c r="K19" s="377" t="s">
        <v>231</v>
      </c>
      <c r="L19" s="378" t="s">
        <v>239</v>
      </c>
      <c r="M19" s="370" t="str">
        <f>UPPER(IF(OR(L19="a",L19="as"),K17,IF(OR(L19="b",L19="bs"),K21,0)))</f>
        <v>SZABÓ</v>
      </c>
      <c r="N19" s="389"/>
      <c r="O19" s="380"/>
      <c r="P19" s="383"/>
      <c r="Q19" s="359"/>
      <c r="R19" s="360"/>
      <c r="S19" s="361"/>
      <c r="Y19" s="183"/>
      <c r="Z19" s="183"/>
      <c r="AA19" s="316" t="s">
        <v>90</v>
      </c>
      <c r="AB19" s="317">
        <v>90</v>
      </c>
      <c r="AC19" s="317">
        <v>60</v>
      </c>
      <c r="AD19" s="317">
        <v>40</v>
      </c>
      <c r="AE19" s="317">
        <v>25</v>
      </c>
      <c r="AF19" s="317">
        <v>15</v>
      </c>
      <c r="AG19" s="317">
        <v>8</v>
      </c>
      <c r="AH19" s="317">
        <v>4</v>
      </c>
      <c r="AI19" s="296"/>
      <c r="AJ19" s="296"/>
      <c r="AK19" s="296"/>
    </row>
    <row r="20" spans="1:41" s="63" customFormat="1" ht="12.9" customHeight="1">
      <c r="A20" s="363">
        <v>7</v>
      </c>
      <c r="B20" s="349">
        <f>IF($E20="","",VLOOKUP($E20,'L12 előkészítő'!$A$7:$O$22,14))</f>
        <v>0</v>
      </c>
      <c r="C20" s="351" t="str">
        <f>IF($E20="","",VLOOKUP($E20,'L12 előkészítő'!$A$7:$O$22,15))</f>
        <v>-</v>
      </c>
      <c r="D20" s="351">
        <f>IF($E20="","",VLOOKUP($E20,'L12 előkészítő'!$A$7:$O$22,5))</f>
        <v>0</v>
      </c>
      <c r="E20" s="352">
        <v>14</v>
      </c>
      <c r="F20" s="372" t="str">
        <f>UPPER(IF($E20="","",VLOOKUP($E20,'L12 előkészítő'!$A$7:$O$22,2)))</f>
        <v>SZALAY</v>
      </c>
      <c r="G20" s="372" t="str">
        <f>IF($E20="","",VLOOKUP($E20,'L12 előkészítő'!$A$7:$O$22,3))</f>
        <v>Rozi</v>
      </c>
      <c r="H20" s="372"/>
      <c r="I20" s="372" t="str">
        <f>IF($E20="","",VLOOKUP($E20,'L12 előkészítő'!$A$7:$O$22,4))</f>
        <v>SVSE</v>
      </c>
      <c r="J20" s="354"/>
      <c r="K20" s="356"/>
      <c r="L20" s="381"/>
      <c r="M20" s="382" t="s">
        <v>242</v>
      </c>
      <c r="N20" s="380"/>
      <c r="O20" s="380"/>
      <c r="P20" s="383"/>
      <c r="Q20" s="359"/>
      <c r="R20" s="360"/>
      <c r="S20" s="361"/>
      <c r="Y20" s="183"/>
      <c r="Z20" s="183"/>
      <c r="AA20" s="316" t="s">
        <v>101</v>
      </c>
      <c r="AB20" s="317">
        <v>60</v>
      </c>
      <c r="AC20" s="317">
        <v>40</v>
      </c>
      <c r="AD20" s="317">
        <v>25</v>
      </c>
      <c r="AE20" s="317">
        <v>15</v>
      </c>
      <c r="AF20" s="317">
        <v>8</v>
      </c>
      <c r="AG20" s="317">
        <v>4</v>
      </c>
      <c r="AH20" s="317">
        <v>2</v>
      </c>
      <c r="AI20" s="296"/>
      <c r="AJ20" s="296"/>
      <c r="AK20" s="296"/>
    </row>
    <row r="21" spans="1:41" s="63" customFormat="1" ht="12.9" customHeight="1">
      <c r="A21" s="363"/>
      <c r="B21" s="364"/>
      <c r="C21" s="365"/>
      <c r="D21" s="365"/>
      <c r="E21" s="366"/>
      <c r="F21" s="356"/>
      <c r="G21" s="356"/>
      <c r="H21" s="367"/>
      <c r="I21" s="368" t="s">
        <v>231</v>
      </c>
      <c r="J21" s="369" t="s">
        <v>235</v>
      </c>
      <c r="K21" s="370" t="str">
        <f>UPPER(IF(OR(J21="a",J21="as"),F20,IF(OR(J21="b",J21="bs"),F22,0)))</f>
        <v>SZALAY</v>
      </c>
      <c r="L21" s="384"/>
      <c r="M21" s="356"/>
      <c r="N21" s="380"/>
      <c r="O21" s="380"/>
      <c r="P21" s="383"/>
      <c r="Q21" s="359"/>
      <c r="R21" s="360"/>
      <c r="S21" s="361"/>
      <c r="Y21" s="183"/>
      <c r="Z21" s="183"/>
      <c r="AA21" s="316" t="s">
        <v>102</v>
      </c>
      <c r="AB21" s="317">
        <v>40</v>
      </c>
      <c r="AC21" s="317">
        <v>25</v>
      </c>
      <c r="AD21" s="317">
        <v>15</v>
      </c>
      <c r="AE21" s="317">
        <v>8</v>
      </c>
      <c r="AF21" s="317">
        <v>4</v>
      </c>
      <c r="AG21" s="317">
        <v>2</v>
      </c>
      <c r="AH21" s="317">
        <v>1</v>
      </c>
      <c r="AI21" s="296"/>
      <c r="AJ21" s="296"/>
      <c r="AK21" s="296"/>
    </row>
    <row r="22" spans="1:41" s="63" customFormat="1" ht="12.9" customHeight="1">
      <c r="A22" s="363">
        <v>8</v>
      </c>
      <c r="B22" s="349">
        <f>IF($E22="","",VLOOKUP($E22,'L12 előkészítő'!$A$7:$O$22,14))</f>
        <v>0</v>
      </c>
      <c r="C22" s="351" t="str">
        <f>IF($E22="","",VLOOKUP($E22,'L12 előkészítő'!$A$7:$O$22,15))</f>
        <v>-</v>
      </c>
      <c r="D22" s="351">
        <f>IF($E22="","",VLOOKUP($E22,'L12 előkészítő'!$A$7:$O$22,5))</f>
        <v>0</v>
      </c>
      <c r="E22" s="352">
        <v>15</v>
      </c>
      <c r="F22" s="372" t="str">
        <f>UPPER(IF($E22="","",VLOOKUP($E22,'L12 előkészítő'!$A$7:$O$22,2)))</f>
        <v>JÁSZFAI</v>
      </c>
      <c r="G22" s="372" t="str">
        <f>IF($E22="","",VLOOKUP($E22,'L12 előkészítő'!$A$7:$O$22,3))</f>
        <v>Fanni Léna</v>
      </c>
      <c r="H22" s="372"/>
      <c r="I22" s="372" t="str">
        <f>IF($E22="","",VLOOKUP($E22,'L12 előkészítő'!$A$7:$O$22,4))</f>
        <v>Dunakeszi</v>
      </c>
      <c r="J22" s="385"/>
      <c r="K22" s="356" t="s">
        <v>244</v>
      </c>
      <c r="L22" s="356"/>
      <c r="M22" s="356"/>
      <c r="N22" s="380"/>
      <c r="O22" s="380"/>
      <c r="P22" s="383"/>
      <c r="Q22" s="390" t="s">
        <v>230</v>
      </c>
      <c r="R22" s="360"/>
      <c r="S22" s="361"/>
      <c r="Y22" s="183"/>
      <c r="Z22" s="183"/>
      <c r="AA22" s="316" t="s">
        <v>103</v>
      </c>
      <c r="AB22" s="317">
        <v>25</v>
      </c>
      <c r="AC22" s="317">
        <v>15</v>
      </c>
      <c r="AD22" s="317">
        <v>10</v>
      </c>
      <c r="AE22" s="317">
        <v>6</v>
      </c>
      <c r="AF22" s="317">
        <v>3</v>
      </c>
      <c r="AG22" s="317">
        <v>1</v>
      </c>
      <c r="AH22" s="317">
        <v>0</v>
      </c>
      <c r="AI22" s="296"/>
      <c r="AJ22" s="296"/>
      <c r="AK22" s="296"/>
    </row>
    <row r="23" spans="1:41" s="63" customFormat="1" ht="12.9" customHeight="1">
      <c r="A23" s="363"/>
      <c r="B23" s="364"/>
      <c r="C23" s="365"/>
      <c r="D23" s="365"/>
      <c r="E23" s="366"/>
      <c r="F23" s="386"/>
      <c r="G23" s="386"/>
      <c r="H23" s="391"/>
      <c r="I23" s="386"/>
      <c r="J23" s="376"/>
      <c r="K23" s="356"/>
      <c r="L23" s="356"/>
      <c r="M23" s="356"/>
      <c r="N23" s="380"/>
      <c r="O23" s="377" t="s">
        <v>231</v>
      </c>
      <c r="P23" s="378" t="s">
        <v>238</v>
      </c>
      <c r="Q23" s="370" t="str">
        <f>UPPER(IF(OR(P23="a",P23="as"),O15,IF(OR(P23="b",P23="bs"),O31,0)))</f>
        <v>NÓGRÁDI</v>
      </c>
      <c r="R23" s="379"/>
      <c r="S23" s="361"/>
      <c r="Y23" s="183"/>
      <c r="Z23" s="183"/>
      <c r="AA23" s="316" t="s">
        <v>104</v>
      </c>
      <c r="AB23" s="317">
        <v>15</v>
      </c>
      <c r="AC23" s="317">
        <v>10</v>
      </c>
      <c r="AD23" s="317">
        <v>6</v>
      </c>
      <c r="AE23" s="317">
        <v>3</v>
      </c>
      <c r="AF23" s="317">
        <v>1</v>
      </c>
      <c r="AG23" s="317">
        <v>0</v>
      </c>
      <c r="AH23" s="317">
        <v>0</v>
      </c>
      <c r="AI23" s="296"/>
      <c r="AJ23" s="296"/>
      <c r="AK23" s="296"/>
    </row>
    <row r="24" spans="1:41" s="63" customFormat="1" ht="12.9" customHeight="1">
      <c r="A24" s="363">
        <v>9</v>
      </c>
      <c r="B24" s="349">
        <f>IF($E24="","",VLOOKUP($E24,'L12 előkészítő'!$A$7:$O$22,14))</f>
        <v>0</v>
      </c>
      <c r="C24" s="351">
        <f>IF($E24="","",VLOOKUP($E24,'L12 előkészítő'!$A$7:$O$22,15))</f>
        <v>59</v>
      </c>
      <c r="D24" s="351">
        <f>IF($E24="","",VLOOKUP($E24,'L12 előkészítő'!$A$7:$O$22,5))</f>
        <v>0</v>
      </c>
      <c r="E24" s="352">
        <v>10</v>
      </c>
      <c r="F24" s="372" t="str">
        <f>UPPER(IF($E24="","",VLOOKUP($E24,'L12 előkészítő'!$A$7:$O$22,2)))</f>
        <v>VÁROSI</v>
      </c>
      <c r="G24" s="372" t="str">
        <f>IF($E24="","",VLOOKUP($E24,'L12 előkészítő'!$A$7:$O$22,3))</f>
        <v>Dóra</v>
      </c>
      <c r="H24" s="372"/>
      <c r="I24" s="372" t="str">
        <f>IF($E24="","",VLOOKUP($E24,'L12 előkészítő'!$A$7:$O$22,4))</f>
        <v>Fitt</v>
      </c>
      <c r="J24" s="354"/>
      <c r="K24" s="356"/>
      <c r="L24" s="356"/>
      <c r="M24" s="356"/>
      <c r="N24" s="380"/>
      <c r="O24" s="356"/>
      <c r="P24" s="383"/>
      <c r="Q24" s="382" t="s">
        <v>233</v>
      </c>
      <c r="R24" s="380"/>
      <c r="S24" s="361"/>
      <c r="Y24" s="183"/>
      <c r="Z24" s="183"/>
      <c r="AA24" s="316" t="s">
        <v>106</v>
      </c>
      <c r="AB24" s="317">
        <v>10</v>
      </c>
      <c r="AC24" s="317">
        <v>6</v>
      </c>
      <c r="AD24" s="317">
        <v>3</v>
      </c>
      <c r="AE24" s="317">
        <v>1</v>
      </c>
      <c r="AF24" s="317">
        <v>0</v>
      </c>
      <c r="AG24" s="317">
        <v>0</v>
      </c>
      <c r="AH24" s="317">
        <v>0</v>
      </c>
      <c r="AI24" s="296"/>
      <c r="AJ24" s="296"/>
      <c r="AK24" s="296"/>
    </row>
    <row r="25" spans="1:41" s="63" customFormat="1" ht="12.9" customHeight="1">
      <c r="A25" s="363"/>
      <c r="B25" s="364"/>
      <c r="C25" s="365"/>
      <c r="D25" s="365"/>
      <c r="E25" s="366"/>
      <c r="F25" s="356"/>
      <c r="G25" s="356"/>
      <c r="H25" s="367"/>
      <c r="I25" s="368" t="s">
        <v>231</v>
      </c>
      <c r="J25" s="369" t="s">
        <v>232</v>
      </c>
      <c r="K25" s="370" t="str">
        <f>UPPER(IF(OR(J25="a",J25="as"),F24,IF(OR(J25="b",J25="bs"),F26,0)))</f>
        <v>ÁBRAHÁM</v>
      </c>
      <c r="L25" s="370"/>
      <c r="M25" s="356"/>
      <c r="N25" s="380"/>
      <c r="O25" s="380"/>
      <c r="P25" s="383"/>
      <c r="Q25" s="359"/>
      <c r="R25" s="360"/>
      <c r="S25" s="361"/>
      <c r="Y25" s="183"/>
      <c r="Z25" s="183"/>
      <c r="AA25" s="316" t="s">
        <v>107</v>
      </c>
      <c r="AB25" s="317">
        <v>6</v>
      </c>
      <c r="AC25" s="317">
        <v>3</v>
      </c>
      <c r="AD25" s="317">
        <v>1</v>
      </c>
      <c r="AE25" s="317">
        <v>0</v>
      </c>
      <c r="AF25" s="317">
        <v>0</v>
      </c>
      <c r="AG25" s="317">
        <v>0</v>
      </c>
      <c r="AH25" s="317">
        <v>0</v>
      </c>
      <c r="AI25" s="296"/>
      <c r="AJ25" s="296"/>
      <c r="AK25" s="296"/>
    </row>
    <row r="26" spans="1:41" s="63" customFormat="1" ht="12.9" customHeight="1">
      <c r="A26" s="363">
        <v>10</v>
      </c>
      <c r="B26" s="349">
        <f>IF($E26="","",VLOOKUP($E26,'L12 előkészítő'!$A$7:$O$22,14))</f>
        <v>0</v>
      </c>
      <c r="C26" s="351">
        <f>IF($E26="","",VLOOKUP($E26,'L12 előkészítő'!$A$7:$O$22,15))</f>
        <v>40</v>
      </c>
      <c r="D26" s="351">
        <f>IF($E26="","",VLOOKUP($E26,'L12 előkészítő'!$A$7:$O$22,5))</f>
        <v>0</v>
      </c>
      <c r="E26" s="352">
        <v>7</v>
      </c>
      <c r="F26" s="372" t="str">
        <f>UPPER(IF($E26="","",VLOOKUP($E26,'L12 előkészítő'!$A$7:$O$22,2)))</f>
        <v>ÁBRAHÁM</v>
      </c>
      <c r="G26" s="372" t="str">
        <f>IF($E26="","",VLOOKUP($E26,'L12 előkészítő'!$A$7:$O$22,3))</f>
        <v>Zara</v>
      </c>
      <c r="H26" s="372"/>
      <c r="I26" s="372" t="str">
        <f>IF($E26="","",VLOOKUP($E26,'L12 előkészítő'!$A$7:$O$22,4))</f>
        <v>Bajai</v>
      </c>
      <c r="J26" s="373"/>
      <c r="K26" s="356" t="s">
        <v>246</v>
      </c>
      <c r="L26" s="374"/>
      <c r="M26" s="356"/>
      <c r="N26" s="380"/>
      <c r="O26" s="380"/>
      <c r="P26" s="383"/>
      <c r="Q26" s="359"/>
      <c r="R26" s="360"/>
      <c r="S26" s="361"/>
      <c r="Y26" s="183"/>
      <c r="Z26" s="183"/>
      <c r="AA26" s="316" t="s">
        <v>109</v>
      </c>
      <c r="AB26" s="317">
        <v>3</v>
      </c>
      <c r="AC26" s="317">
        <v>2</v>
      </c>
      <c r="AD26" s="317">
        <v>1</v>
      </c>
      <c r="AE26" s="317">
        <v>0</v>
      </c>
      <c r="AF26" s="317">
        <v>0</v>
      </c>
      <c r="AG26" s="317">
        <v>0</v>
      </c>
      <c r="AH26" s="317">
        <v>0</v>
      </c>
      <c r="AI26" s="296"/>
      <c r="AJ26" s="296"/>
      <c r="AK26" s="296"/>
    </row>
    <row r="27" spans="1:41" s="63" customFormat="1" ht="12.9" customHeight="1">
      <c r="A27" s="363"/>
      <c r="B27" s="364"/>
      <c r="C27" s="365"/>
      <c r="D27" s="365"/>
      <c r="E27" s="375"/>
      <c r="F27" s="356"/>
      <c r="G27" s="356"/>
      <c r="H27" s="367"/>
      <c r="I27" s="356"/>
      <c r="J27" s="376"/>
      <c r="K27" s="377" t="s">
        <v>231</v>
      </c>
      <c r="L27" s="378" t="s">
        <v>238</v>
      </c>
      <c r="M27" s="370" t="str">
        <f>UPPER(IF(OR(L27="a",L27="as"),K25,IF(OR(L27="b",L27="bs"),K29,0)))</f>
        <v>JÁNOSIK</v>
      </c>
      <c r="N27" s="379"/>
      <c r="O27" s="380"/>
      <c r="P27" s="383"/>
      <c r="Q27" s="359"/>
      <c r="R27" s="360"/>
      <c r="S27" s="361"/>
      <c r="Y27" s="296"/>
      <c r="Z27" s="296"/>
      <c r="AA27" s="296"/>
      <c r="AB27" s="296"/>
      <c r="AC27" s="296"/>
      <c r="AD27" s="296"/>
      <c r="AE27" s="296"/>
      <c r="AF27" s="296"/>
      <c r="AG27" s="296"/>
      <c r="AH27" s="296"/>
      <c r="AI27" s="296"/>
      <c r="AJ27" s="296"/>
      <c r="AK27" s="296"/>
      <c r="AL27" s="392"/>
      <c r="AM27" s="392"/>
      <c r="AN27" s="392"/>
      <c r="AO27" s="392"/>
    </row>
    <row r="28" spans="1:41" s="63" customFormat="1" ht="12.9" customHeight="1">
      <c r="A28" s="363">
        <v>11</v>
      </c>
      <c r="B28" s="349">
        <f>IF($E28="","",VLOOKUP($E28,'L12 előkészítő'!$A$7:$O$22,14))</f>
        <v>0</v>
      </c>
      <c r="C28" s="351">
        <f>IF($E28="","",VLOOKUP($E28,'L12 előkészítő'!$A$7:$O$22,15))</f>
        <v>38</v>
      </c>
      <c r="D28" s="351">
        <f>IF($E28="","",VLOOKUP($E28,'L12 előkészítő'!$A$7:$O$22,5))</f>
        <v>0</v>
      </c>
      <c r="E28" s="352">
        <v>6</v>
      </c>
      <c r="F28" s="372" t="str">
        <f>UPPER(IF($E28="","",VLOOKUP($E28,'L12 előkészítő'!$A$7:$O$22,2)))</f>
        <v>KISS</v>
      </c>
      <c r="G28" s="372" t="str">
        <f>IF($E28="","",VLOOKUP($E28,'L12 előkészítő'!$A$7:$O$22,3))</f>
        <v>Liliána Hanna</v>
      </c>
      <c r="H28" s="372"/>
      <c r="I28" s="372" t="str">
        <f>IF($E28="","",VLOOKUP($E28,'L12 előkészítő'!$A$7:$O$22,4))</f>
        <v>Dunakeszi</v>
      </c>
      <c r="J28" s="354"/>
      <c r="K28" s="356"/>
      <c r="L28" s="381"/>
      <c r="M28" s="382" t="s">
        <v>248</v>
      </c>
      <c r="N28" s="383"/>
      <c r="O28" s="380"/>
      <c r="P28" s="383"/>
      <c r="Q28" s="359"/>
      <c r="R28" s="360"/>
      <c r="S28" s="361"/>
      <c r="Y28" s="296"/>
      <c r="Z28" s="296"/>
      <c r="AA28" s="296"/>
      <c r="AB28" s="296"/>
      <c r="AC28" s="296"/>
      <c r="AD28" s="296"/>
      <c r="AE28" s="296"/>
      <c r="AF28" s="296"/>
      <c r="AG28" s="296"/>
      <c r="AH28" s="296"/>
      <c r="AI28" s="296"/>
      <c r="AJ28" s="296"/>
      <c r="AK28" s="296"/>
      <c r="AL28" s="392"/>
      <c r="AM28" s="392"/>
      <c r="AN28" s="392"/>
      <c r="AO28" s="392"/>
    </row>
    <row r="29" spans="1:41" s="63" customFormat="1" ht="12.9" customHeight="1">
      <c r="A29" s="348"/>
      <c r="B29" s="364"/>
      <c r="C29" s="365"/>
      <c r="D29" s="365"/>
      <c r="E29" s="375"/>
      <c r="F29" s="356"/>
      <c r="G29" s="356"/>
      <c r="H29" s="367"/>
      <c r="I29" s="368" t="s">
        <v>231</v>
      </c>
      <c r="J29" s="369" t="s">
        <v>238</v>
      </c>
      <c r="K29" s="370" t="str">
        <f>UPPER(IF(OR(J29="a",J29="as"),F28,IF(OR(J29="b",J29="bs"),F30,0)))</f>
        <v>JÁNOSIK</v>
      </c>
      <c r="L29" s="384"/>
      <c r="M29" s="356"/>
      <c r="N29" s="383"/>
      <c r="O29" s="380"/>
      <c r="P29" s="383"/>
      <c r="Q29" s="359"/>
      <c r="R29" s="360"/>
      <c r="S29" s="361"/>
      <c r="Y29" s="392"/>
      <c r="Z29" s="392"/>
      <c r="AA29" s="392"/>
      <c r="AB29" s="392"/>
      <c r="AC29" s="392"/>
      <c r="AD29" s="392"/>
      <c r="AE29" s="392"/>
      <c r="AF29" s="392"/>
      <c r="AG29" s="392"/>
      <c r="AH29" s="392"/>
      <c r="AI29" s="392"/>
      <c r="AJ29" s="392"/>
      <c r="AK29" s="392"/>
      <c r="AL29" s="392"/>
      <c r="AM29" s="392"/>
      <c r="AN29" s="392"/>
      <c r="AO29" s="392"/>
    </row>
    <row r="30" spans="1:41" s="63" customFormat="1" ht="12.9" customHeight="1">
      <c r="A30" s="348">
        <v>12</v>
      </c>
      <c r="B30" s="349">
        <f>IF($E30="","",VLOOKUP($E30,'L12 előkészítő'!$A$7:$O$22,14))</f>
        <v>0</v>
      </c>
      <c r="C30" s="351">
        <f>IF($E30="","",VLOOKUP($E30,'L12 előkészítő'!$A$7:$O$22,15))</f>
        <v>31</v>
      </c>
      <c r="D30" s="351">
        <f>IF($E30="","",VLOOKUP($E30,'L12 előkészítő'!$A$7:$O$22,5))</f>
        <v>0</v>
      </c>
      <c r="E30" s="352">
        <v>4</v>
      </c>
      <c r="F30" s="353" t="str">
        <f>UPPER(IF($E30="","",VLOOKUP($E30,'L12 előkészítő'!$A$7:$O$22,2)))</f>
        <v>JÁNOSIK</v>
      </c>
      <c r="G30" s="353" t="str">
        <f>IF($E30="","",VLOOKUP($E30,'L12 előkészítő'!$A$7:$O$22,3))</f>
        <v>Liliána</v>
      </c>
      <c r="H30" s="353"/>
      <c r="I30" s="353" t="str">
        <f>IF($E30="","",VLOOKUP($E30,'L12 előkészítő'!$A$7:$O$22,4))</f>
        <v>Funsi</v>
      </c>
      <c r="J30" s="385"/>
      <c r="K30" s="356" t="s">
        <v>249</v>
      </c>
      <c r="L30" s="356"/>
      <c r="M30" s="356"/>
      <c r="N30" s="383"/>
      <c r="O30" s="380"/>
      <c r="P30" s="383"/>
      <c r="Q30" s="359"/>
      <c r="R30" s="360"/>
      <c r="S30" s="361"/>
      <c r="Y30" s="392"/>
      <c r="Z30" s="392"/>
      <c r="AA30" s="392"/>
      <c r="AB30" s="392"/>
      <c r="AC30" s="392"/>
      <c r="AD30" s="392"/>
      <c r="AE30" s="392"/>
      <c r="AF30" s="392"/>
      <c r="AG30" s="392"/>
      <c r="AH30" s="392"/>
      <c r="AI30" s="392"/>
      <c r="AJ30" s="392"/>
      <c r="AK30" s="392"/>
      <c r="AL30" s="392"/>
      <c r="AM30" s="392"/>
      <c r="AN30" s="392"/>
      <c r="AO30" s="392"/>
    </row>
    <row r="31" spans="1:41" s="63" customFormat="1" ht="12.9" customHeight="1">
      <c r="A31" s="363"/>
      <c r="B31" s="364"/>
      <c r="C31" s="365"/>
      <c r="D31" s="365"/>
      <c r="E31" s="375"/>
      <c r="F31" s="356"/>
      <c r="G31" s="356"/>
      <c r="H31" s="367"/>
      <c r="I31" s="386"/>
      <c r="J31" s="376"/>
      <c r="K31" s="356"/>
      <c r="L31" s="356"/>
      <c r="M31" s="377" t="s">
        <v>231</v>
      </c>
      <c r="N31" s="378" t="s">
        <v>238</v>
      </c>
      <c r="O31" s="370" t="str">
        <f>UPPER(IF(OR(N31="a",N31="as"),M27,IF(OR(N31="b",N31="bs"),M35,0)))</f>
        <v>NÓGRÁDI</v>
      </c>
      <c r="P31" s="389"/>
      <c r="Q31" s="359"/>
      <c r="R31" s="360"/>
      <c r="S31" s="361"/>
      <c r="AI31" s="392"/>
      <c r="AJ31" s="392"/>
      <c r="AK31" s="392"/>
    </row>
    <row r="32" spans="1:41" s="63" customFormat="1" ht="12.9" customHeight="1">
      <c r="A32" s="363">
        <v>13</v>
      </c>
      <c r="B32" s="349">
        <f>IF($E32="","",VLOOKUP($E32,'L12 előkészítő'!$A$7:$O$22,14))</f>
        <v>0</v>
      </c>
      <c r="C32" s="351" t="str">
        <f>IF($E32="","",VLOOKUP($E32,'L12 előkészítő'!$A$7:$O$22,15))</f>
        <v>-</v>
      </c>
      <c r="D32" s="351">
        <f>IF($E32="","",VLOOKUP($E32,'L12 előkészítő'!$A$7:$O$22,5))</f>
        <v>0</v>
      </c>
      <c r="E32" s="352">
        <v>16</v>
      </c>
      <c r="F32" s="372" t="str">
        <f>UPPER(IF($E32="","",VLOOKUP($E32,'L12 előkészítő'!$A$7:$O$22,2)))</f>
        <v>SZILÁGYI</v>
      </c>
      <c r="G32" s="372" t="str">
        <f>IF($E32="","",VLOOKUP($E32,'L12 előkészítő'!$A$7:$O$22,3))</f>
        <v>Hanna</v>
      </c>
      <c r="H32" s="372"/>
      <c r="I32" s="372" t="str">
        <f>IF($E32="","",VLOOKUP($E32,'L12 előkészítő'!$A$7:$O$22,4))</f>
        <v>Sólyomszem</v>
      </c>
      <c r="J32" s="387"/>
      <c r="K32" s="356"/>
      <c r="L32" s="356"/>
      <c r="M32" s="356"/>
      <c r="N32" s="383"/>
      <c r="O32" s="382" t="s">
        <v>251</v>
      </c>
      <c r="P32" s="380"/>
      <c r="Q32" s="359"/>
      <c r="R32" s="360"/>
      <c r="S32" s="361"/>
      <c r="AI32" s="392"/>
      <c r="AJ32" s="392"/>
      <c r="AK32" s="392"/>
    </row>
    <row r="33" spans="1:37" s="63" customFormat="1" ht="12.9" customHeight="1">
      <c r="A33" s="363"/>
      <c r="B33" s="364"/>
      <c r="C33" s="365"/>
      <c r="D33" s="365"/>
      <c r="E33" s="375"/>
      <c r="F33" s="356"/>
      <c r="G33" s="356"/>
      <c r="H33" s="367"/>
      <c r="I33" s="377" t="s">
        <v>231</v>
      </c>
      <c r="J33" s="369" t="s">
        <v>232</v>
      </c>
      <c r="K33" s="370" t="str">
        <f>UPPER(IF(OR(J33="a",J33="as"),F32,IF(OR(J33="b",J33="bs"),F34,0)))</f>
        <v>JUHÁSZ</v>
      </c>
      <c r="L33" s="370"/>
      <c r="M33" s="356"/>
      <c r="N33" s="383"/>
      <c r="O33" s="380"/>
      <c r="P33" s="380"/>
      <c r="Q33" s="359"/>
      <c r="R33" s="360"/>
      <c r="S33" s="361"/>
      <c r="AI33" s="392"/>
      <c r="AJ33" s="392"/>
      <c r="AK33" s="392"/>
    </row>
    <row r="34" spans="1:37" s="63" customFormat="1" ht="12.9" customHeight="1">
      <c r="A34" s="363">
        <v>14</v>
      </c>
      <c r="B34" s="349">
        <f>IF($E34="","",VLOOKUP($E34,'L12 előkészítő'!$A$7:$O$22,14))</f>
        <v>0</v>
      </c>
      <c r="C34" s="351">
        <f>IF($E34="","",VLOOKUP($E34,'L12 előkészítő'!$A$7:$O$22,15))</f>
        <v>61</v>
      </c>
      <c r="D34" s="351">
        <f>IF($E34="","",VLOOKUP($E34,'L12 előkészítő'!$A$7:$O$22,5))</f>
        <v>0</v>
      </c>
      <c r="E34" s="352">
        <v>13</v>
      </c>
      <c r="F34" s="372" t="str">
        <f>UPPER(IF($E34="","",VLOOKUP($E34,'L12 előkészítő'!$A$7:$O$22,2)))</f>
        <v>JUHÁSZ</v>
      </c>
      <c r="G34" s="372" t="str">
        <f>IF($E34="","",VLOOKUP($E34,'L12 előkészítő'!$A$7:$O$22,3))</f>
        <v>Lili</v>
      </c>
      <c r="H34" s="372"/>
      <c r="I34" s="372" t="str">
        <f>IF($E34="","",VLOOKUP($E34,'L12 előkészítő'!$A$7:$O$22,4))</f>
        <v>Dunakeszi</v>
      </c>
      <c r="J34" s="373"/>
      <c r="K34" s="356" t="s">
        <v>252</v>
      </c>
      <c r="L34" s="374"/>
      <c r="M34" s="356"/>
      <c r="N34" s="383"/>
      <c r="O34" s="380"/>
      <c r="P34" s="380"/>
      <c r="Q34" s="359"/>
      <c r="R34" s="360"/>
      <c r="S34" s="361"/>
      <c r="AI34" s="392"/>
      <c r="AJ34" s="392"/>
      <c r="AK34" s="392"/>
    </row>
    <row r="35" spans="1:37" s="63" customFormat="1" ht="12.9" customHeight="1">
      <c r="A35" s="363"/>
      <c r="B35" s="364"/>
      <c r="C35" s="365"/>
      <c r="D35" s="365"/>
      <c r="E35" s="375"/>
      <c r="F35" s="356"/>
      <c r="G35" s="356"/>
      <c r="H35" s="367"/>
      <c r="I35" s="356"/>
      <c r="J35" s="376"/>
      <c r="K35" s="377" t="s">
        <v>231</v>
      </c>
      <c r="L35" s="378" t="s">
        <v>238</v>
      </c>
      <c r="M35" s="370" t="str">
        <f>UPPER(IF(OR(L35="a",L35="as"),K33,IF(OR(L35="b",L35="bs"),K37,0)))</f>
        <v>NÓGRÁDI</v>
      </c>
      <c r="N35" s="389"/>
      <c r="O35" s="380"/>
      <c r="P35" s="380"/>
      <c r="Q35" s="359"/>
      <c r="R35" s="360"/>
      <c r="S35" s="361"/>
      <c r="AI35" s="392"/>
      <c r="AJ35" s="392"/>
      <c r="AK35" s="392"/>
    </row>
    <row r="36" spans="1:37" s="63" customFormat="1" ht="12.9" customHeight="1">
      <c r="A36" s="363">
        <v>15</v>
      </c>
      <c r="B36" s="349">
        <f>IF($E36="","",VLOOKUP($E36,'L12 előkészítő'!$A$7:$O$22,14))</f>
        <v>0</v>
      </c>
      <c r="C36" s="351">
        <f>IF($E36="","",VLOOKUP($E36,'L12 előkészítő'!$A$7:$O$22,15))</f>
        <v>61</v>
      </c>
      <c r="D36" s="351">
        <f>IF($E36="","",VLOOKUP($E36,'L12 előkészítő'!$A$7:$O$22,5))</f>
        <v>0</v>
      </c>
      <c r="E36" s="352">
        <v>12</v>
      </c>
      <c r="F36" s="372" t="str">
        <f>UPPER(IF($E36="","",VLOOKUP($E36,'L12 előkészítő'!$A$7:$O$22,2)))</f>
        <v>VINCZÚR</v>
      </c>
      <c r="G36" s="372" t="str">
        <f>IF($E36="","",VLOOKUP($E36,'L12 előkészítő'!$A$7:$O$22,3))</f>
        <v>Vica</v>
      </c>
      <c r="H36" s="372"/>
      <c r="I36" s="372" t="str">
        <f>IF($E36="","",VLOOKUP($E36,'L12 előkészítő'!$A$7:$O$22,4))</f>
        <v>MTK</v>
      </c>
      <c r="J36" s="354"/>
      <c r="K36" s="356"/>
      <c r="L36" s="381"/>
      <c r="M36" s="382" t="s">
        <v>251</v>
      </c>
      <c r="N36" s="380"/>
      <c r="O36" s="380"/>
      <c r="P36" s="380"/>
      <c r="Q36" s="359"/>
      <c r="R36" s="360"/>
      <c r="S36" s="361"/>
      <c r="AI36" s="392"/>
      <c r="AJ36" s="392"/>
      <c r="AK36" s="392"/>
    </row>
    <row r="37" spans="1:37" s="63" customFormat="1" ht="12.9" customHeight="1">
      <c r="A37" s="363"/>
      <c r="B37" s="364"/>
      <c r="C37" s="365"/>
      <c r="D37" s="365"/>
      <c r="E37" s="366"/>
      <c r="F37" s="356"/>
      <c r="G37" s="356"/>
      <c r="H37" s="367"/>
      <c r="I37" s="377" t="s">
        <v>231</v>
      </c>
      <c r="J37" s="369" t="s">
        <v>238</v>
      </c>
      <c r="K37" s="370" t="str">
        <f>UPPER(IF(OR(J37="a",J37="as"),F36,IF(OR(J37="b",J37="bs"),F38,0)))</f>
        <v>NÓGRÁDI</v>
      </c>
      <c r="L37" s="384"/>
      <c r="M37" s="356"/>
      <c r="N37" s="380"/>
      <c r="O37" s="380"/>
      <c r="P37" s="380"/>
      <c r="Q37" s="359"/>
      <c r="R37" s="360"/>
      <c r="S37" s="361"/>
      <c r="AI37" s="392"/>
      <c r="AJ37" s="392"/>
      <c r="AK37" s="392"/>
    </row>
    <row r="38" spans="1:37" s="63" customFormat="1" ht="12.9" customHeight="1">
      <c r="A38" s="348">
        <v>16</v>
      </c>
      <c r="B38" s="349">
        <f>IF($E38="","",VLOOKUP($E38,'L12 előkészítő'!$A$7:$O$22,14))</f>
        <v>0</v>
      </c>
      <c r="C38" s="350">
        <f>IF($E38="","",VLOOKUP($E38,'L12 előkészítő'!$A$7:$O$22,15))</f>
        <v>26</v>
      </c>
      <c r="D38" s="351">
        <f>IF($E38="","",VLOOKUP($E38,'L12 előkészítő'!$A$7:$O$22,5))</f>
        <v>0</v>
      </c>
      <c r="E38" s="352">
        <v>2</v>
      </c>
      <c r="F38" s="353" t="str">
        <f>UPPER(IF($E38="","",VLOOKUP($E38,'L12 előkészítő'!$A$7:$O$22,2)))</f>
        <v>NÓGRÁDI</v>
      </c>
      <c r="G38" s="353" t="str">
        <f>IF($E38="","",VLOOKUP($E38,'L12 előkészítő'!$A$7:$O$22,3))</f>
        <v>Noémi</v>
      </c>
      <c r="H38" s="372"/>
      <c r="I38" s="353" t="str">
        <f>IF($E38="","",VLOOKUP($E38,'L12 előkészítő'!$A$7:$O$22,4))</f>
        <v>Gubacsi</v>
      </c>
      <c r="J38" s="385"/>
      <c r="K38" s="356" t="s">
        <v>241</v>
      </c>
      <c r="L38" s="356"/>
      <c r="M38" s="356"/>
      <c r="N38" s="380"/>
      <c r="O38" s="380"/>
      <c r="P38" s="380"/>
      <c r="Q38" s="359"/>
      <c r="R38" s="360"/>
      <c r="S38" s="361"/>
      <c r="AI38" s="392"/>
      <c r="AJ38" s="392"/>
      <c r="AK38" s="392"/>
    </row>
    <row r="39" spans="1:37" s="63" customFormat="1" ht="9.6" customHeight="1">
      <c r="A39" s="393"/>
      <c r="B39" s="366"/>
      <c r="C39" s="366"/>
      <c r="D39" s="366"/>
      <c r="E39" s="366"/>
      <c r="F39" s="386"/>
      <c r="G39" s="386"/>
      <c r="H39" s="391"/>
      <c r="I39" s="356"/>
      <c r="J39" s="376"/>
      <c r="K39" s="356"/>
      <c r="L39" s="356"/>
      <c r="M39" s="356"/>
      <c r="N39" s="380"/>
      <c r="O39" s="380"/>
      <c r="P39" s="380"/>
      <c r="Q39" s="359"/>
      <c r="R39" s="360"/>
      <c r="S39" s="361"/>
      <c r="AI39" s="392"/>
      <c r="AJ39" s="392"/>
      <c r="AK39" s="392"/>
    </row>
    <row r="40" spans="1:37" s="63" customFormat="1" ht="9.6" customHeight="1">
      <c r="A40" s="394"/>
      <c r="B40" s="395"/>
      <c r="C40" s="395"/>
      <c r="D40" s="395"/>
      <c r="E40" s="366"/>
      <c r="F40" s="395"/>
      <c r="G40" s="395"/>
      <c r="H40" s="395"/>
      <c r="I40" s="395"/>
      <c r="J40" s="366"/>
      <c r="K40" s="395"/>
      <c r="L40" s="395"/>
      <c r="M40" s="395"/>
      <c r="N40" s="396"/>
      <c r="O40" s="396"/>
      <c r="P40" s="396"/>
      <c r="Q40" s="359"/>
      <c r="R40" s="360"/>
      <c r="S40" s="361"/>
      <c r="AI40" s="392"/>
      <c r="AJ40" s="392"/>
      <c r="AK40" s="392"/>
    </row>
    <row r="41" spans="1:37" s="63" customFormat="1" ht="9.6" customHeight="1">
      <c r="A41" s="393"/>
      <c r="B41" s="366"/>
      <c r="C41" s="366"/>
      <c r="D41" s="366"/>
      <c r="E41" s="366"/>
      <c r="F41" s="395"/>
      <c r="G41" s="395"/>
      <c r="I41" s="395"/>
      <c r="J41" s="366"/>
      <c r="K41" s="395"/>
      <c r="L41" s="395"/>
      <c r="M41" s="397"/>
      <c r="N41" s="366"/>
      <c r="O41" s="395"/>
      <c r="P41" s="396"/>
      <c r="Q41" s="359"/>
      <c r="R41" s="360"/>
      <c r="S41" s="361"/>
      <c r="AI41" s="392"/>
      <c r="AJ41" s="392"/>
      <c r="AK41" s="392"/>
    </row>
    <row r="42" spans="1:37" s="63" customFormat="1" ht="9.6" customHeight="1">
      <c r="A42" s="393"/>
      <c r="B42" s="395"/>
      <c r="C42" s="395"/>
      <c r="D42" s="395"/>
      <c r="E42" s="366"/>
      <c r="F42" s="395"/>
      <c r="G42" s="395"/>
      <c r="H42" s="395"/>
      <c r="I42" s="395"/>
      <c r="J42" s="366"/>
      <c r="K42" s="395"/>
      <c r="L42" s="395"/>
      <c r="M42" s="395"/>
      <c r="N42" s="396"/>
      <c r="O42" s="395"/>
      <c r="P42" s="396"/>
      <c r="Q42" s="359"/>
      <c r="R42" s="360"/>
      <c r="S42" s="361"/>
      <c r="AI42" s="392"/>
      <c r="AJ42" s="392"/>
      <c r="AK42" s="392"/>
    </row>
    <row r="43" spans="1:37" s="63" customFormat="1" ht="9.6" customHeight="1">
      <c r="A43" s="393"/>
      <c r="B43" s="366"/>
      <c r="C43" s="366"/>
      <c r="D43" s="366"/>
      <c r="E43" s="366"/>
      <c r="F43" s="395"/>
      <c r="G43" s="395"/>
      <c r="I43" s="397"/>
      <c r="J43" s="366"/>
      <c r="K43" s="395"/>
      <c r="L43" s="395"/>
      <c r="M43" s="395"/>
      <c r="N43" s="396"/>
      <c r="O43" s="396"/>
      <c r="P43" s="396"/>
      <c r="Q43" s="359"/>
      <c r="R43" s="360"/>
      <c r="S43" s="361"/>
      <c r="AI43" s="392"/>
      <c r="AJ43" s="392"/>
      <c r="AK43" s="392"/>
    </row>
    <row r="44" spans="1:37" s="63" customFormat="1" ht="9.6" customHeight="1">
      <c r="A44" s="393"/>
      <c r="B44" s="395"/>
      <c r="C44" s="395"/>
      <c r="D44" s="395"/>
      <c r="E44" s="366"/>
      <c r="F44" s="395"/>
      <c r="G44" s="395"/>
      <c r="H44" s="395"/>
      <c r="I44" s="395"/>
      <c r="J44" s="366"/>
      <c r="K44" s="395"/>
      <c r="L44" s="398"/>
      <c r="M44" s="395"/>
      <c r="N44" s="396"/>
      <c r="O44" s="396"/>
      <c r="P44" s="396"/>
      <c r="Q44" s="359"/>
      <c r="R44" s="360"/>
      <c r="S44" s="361"/>
      <c r="AI44" s="392"/>
      <c r="AJ44" s="392"/>
      <c r="AK44" s="392"/>
    </row>
    <row r="45" spans="1:37" s="63" customFormat="1" ht="9.6" customHeight="1">
      <c r="A45" s="393"/>
      <c r="B45" s="366"/>
      <c r="C45" s="366"/>
      <c r="D45" s="366"/>
      <c r="E45" s="366"/>
      <c r="F45" s="395"/>
      <c r="G45" s="395"/>
      <c r="I45" s="395"/>
      <c r="J45" s="366"/>
      <c r="K45" s="397"/>
      <c r="L45" s="366"/>
      <c r="M45" s="395"/>
      <c r="N45" s="396"/>
      <c r="O45" s="396"/>
      <c r="P45" s="396"/>
      <c r="Q45" s="359"/>
      <c r="R45" s="360"/>
      <c r="S45" s="361"/>
      <c r="AI45" s="392"/>
      <c r="AJ45" s="392"/>
      <c r="AK45" s="392"/>
    </row>
    <row r="46" spans="1:37" s="63" customFormat="1" ht="9.6" customHeight="1">
      <c r="A46" s="393"/>
      <c r="B46" s="395"/>
      <c r="C46" s="395"/>
      <c r="D46" s="395"/>
      <c r="E46" s="366"/>
      <c r="F46" s="395"/>
      <c r="G46" s="395"/>
      <c r="H46" s="395"/>
      <c r="I46" s="395"/>
      <c r="J46" s="366"/>
      <c r="K46" s="395"/>
      <c r="L46" s="395"/>
      <c r="M46" s="395"/>
      <c r="N46" s="396"/>
      <c r="O46" s="396"/>
      <c r="P46" s="396"/>
      <c r="Q46" s="359"/>
      <c r="R46" s="360"/>
      <c r="S46" s="361"/>
      <c r="AI46" s="392"/>
      <c r="AJ46" s="392"/>
      <c r="AK46" s="392"/>
    </row>
    <row r="47" spans="1:37" s="63" customFormat="1" ht="9.6" customHeight="1">
      <c r="A47" s="393"/>
      <c r="B47" s="366"/>
      <c r="C47" s="366"/>
      <c r="D47" s="366"/>
      <c r="E47" s="366"/>
      <c r="F47" s="395"/>
      <c r="G47" s="395"/>
      <c r="I47" s="397"/>
      <c r="J47" s="366"/>
      <c r="K47" s="395"/>
      <c r="L47" s="395"/>
      <c r="M47" s="395"/>
      <c r="N47" s="396"/>
      <c r="O47" s="396"/>
      <c r="P47" s="396"/>
      <c r="Q47" s="359"/>
      <c r="R47" s="360"/>
      <c r="S47" s="361"/>
      <c r="AI47" s="392"/>
      <c r="AJ47" s="392"/>
      <c r="AK47" s="392"/>
    </row>
    <row r="48" spans="1:37" s="63" customFormat="1" ht="9.6" customHeight="1">
      <c r="A48" s="394"/>
      <c r="B48" s="395"/>
      <c r="C48" s="395"/>
      <c r="D48" s="395"/>
      <c r="E48" s="366"/>
      <c r="F48" s="395"/>
      <c r="G48" s="395"/>
      <c r="H48" s="395"/>
      <c r="I48" s="395"/>
      <c r="J48" s="366"/>
      <c r="K48" s="395"/>
      <c r="L48" s="395"/>
      <c r="M48" s="395"/>
      <c r="N48" s="395"/>
      <c r="O48" s="357"/>
      <c r="P48" s="357"/>
      <c r="Q48" s="359"/>
      <c r="R48" s="360"/>
      <c r="S48" s="361"/>
      <c r="AI48" s="392"/>
      <c r="AJ48" s="392"/>
      <c r="AK48" s="392"/>
    </row>
    <row r="49" spans="1:37" s="6" customFormat="1" ht="6.75" customHeight="1">
      <c r="A49" s="399"/>
      <c r="B49" s="399"/>
      <c r="C49" s="399"/>
      <c r="D49" s="399"/>
      <c r="E49" s="399"/>
      <c r="F49" s="400"/>
      <c r="G49" s="400"/>
      <c r="H49" s="400"/>
      <c r="I49" s="400"/>
      <c r="J49" s="401"/>
      <c r="K49" s="402"/>
      <c r="L49" s="403"/>
      <c r="M49" s="402"/>
      <c r="N49" s="403"/>
      <c r="O49" s="402"/>
      <c r="P49" s="403"/>
      <c r="Q49" s="402"/>
      <c r="R49" s="403"/>
      <c r="S49" s="404"/>
      <c r="AI49" s="405"/>
      <c r="AJ49" s="405"/>
      <c r="AK49" s="405"/>
    </row>
    <row r="50" spans="1:37" s="17" customFormat="1" ht="10.5" customHeight="1">
      <c r="A50" s="220" t="s">
        <v>93</v>
      </c>
      <c r="B50" s="221"/>
      <c r="C50" s="221"/>
      <c r="D50" s="222"/>
      <c r="E50" s="406" t="s">
        <v>119</v>
      </c>
      <c r="F50" s="407" t="s">
        <v>120</v>
      </c>
      <c r="G50" s="406"/>
      <c r="H50" s="406"/>
      <c r="I50" s="408"/>
      <c r="J50" s="406" t="s">
        <v>119</v>
      </c>
      <c r="K50" s="407" t="s">
        <v>121</v>
      </c>
      <c r="L50" s="409"/>
      <c r="M50" s="407" t="s">
        <v>122</v>
      </c>
      <c r="N50" s="410"/>
      <c r="O50" s="411" t="s">
        <v>123</v>
      </c>
      <c r="P50" s="411"/>
      <c r="Q50" s="412"/>
      <c r="R50" s="413"/>
      <c r="AI50" s="414"/>
      <c r="AJ50" s="414"/>
      <c r="AK50" s="414"/>
    </row>
    <row r="51" spans="1:37" s="17" customFormat="1" ht="9" customHeight="1">
      <c r="A51" s="415" t="s">
        <v>124</v>
      </c>
      <c r="B51" s="416"/>
      <c r="C51" s="417"/>
      <c r="D51" s="418"/>
      <c r="E51" s="419">
        <v>1</v>
      </c>
      <c r="F51" s="420" t="str">
        <f>IF(E51&gt;$R$58,0,UPPER(VLOOKUP(E51,'L12 előkészítő'!$A$7:$Q$134,2)))</f>
        <v>VECSERI</v>
      </c>
      <c r="G51" s="421"/>
      <c r="H51" s="420"/>
      <c r="I51" s="247"/>
      <c r="J51" s="422" t="s">
        <v>125</v>
      </c>
      <c r="K51" s="423"/>
      <c r="L51" s="424"/>
      <c r="M51" s="423"/>
      <c r="N51" s="425"/>
      <c r="O51" s="426" t="s">
        <v>126</v>
      </c>
      <c r="P51" s="427"/>
      <c r="Q51" s="427"/>
      <c r="R51" s="428"/>
      <c r="AI51" s="414"/>
      <c r="AJ51" s="414"/>
      <c r="AK51" s="414"/>
    </row>
    <row r="52" spans="1:37" s="17" customFormat="1" ht="9" customHeight="1">
      <c r="A52" s="429" t="s">
        <v>127</v>
      </c>
      <c r="B52" s="430"/>
      <c r="C52" s="431"/>
      <c r="D52" s="432"/>
      <c r="E52" s="419">
        <v>2</v>
      </c>
      <c r="F52" s="420" t="str">
        <f>IF(E52&gt;$R$58,0,UPPER(VLOOKUP(E52,'L12 előkészítő'!$A$7:$Q$134,2)))</f>
        <v>NÓGRÁDI</v>
      </c>
      <c r="G52" s="421"/>
      <c r="H52" s="420"/>
      <c r="I52" s="247"/>
      <c r="J52" s="422" t="s">
        <v>128</v>
      </c>
      <c r="K52" s="423"/>
      <c r="L52" s="424"/>
      <c r="M52" s="423"/>
      <c r="N52" s="425"/>
      <c r="O52" s="433"/>
      <c r="P52" s="434"/>
      <c r="Q52" s="430"/>
      <c r="R52" s="435"/>
      <c r="AI52" s="414"/>
      <c r="AJ52" s="414"/>
      <c r="AK52" s="414"/>
    </row>
    <row r="53" spans="1:37" s="17" customFormat="1" ht="9" customHeight="1">
      <c r="A53" s="251"/>
      <c r="B53" s="252"/>
      <c r="C53" s="436"/>
      <c r="D53" s="253"/>
      <c r="E53" s="419">
        <v>3</v>
      </c>
      <c r="F53" s="420" t="str">
        <f>IF(E53&gt;$R$58,0,UPPER(VLOOKUP(E53,'L12 előkészítő'!$A$7:$Q$134,2)))</f>
        <v>SZABÓ</v>
      </c>
      <c r="G53" s="421"/>
      <c r="H53" s="420"/>
      <c r="I53" s="247"/>
      <c r="J53" s="422" t="s">
        <v>129</v>
      </c>
      <c r="K53" s="423"/>
      <c r="L53" s="424"/>
      <c r="M53" s="423"/>
      <c r="N53" s="425"/>
      <c r="O53" s="426" t="s">
        <v>130</v>
      </c>
      <c r="P53" s="427"/>
      <c r="Q53" s="427"/>
      <c r="R53" s="428"/>
      <c r="AI53" s="414"/>
      <c r="AJ53" s="414"/>
      <c r="AK53" s="414"/>
    </row>
    <row r="54" spans="1:37" s="17" customFormat="1" ht="9" customHeight="1">
      <c r="A54" s="256"/>
      <c r="B54" s="257"/>
      <c r="C54" s="257"/>
      <c r="D54" s="258"/>
      <c r="E54" s="419">
        <v>4</v>
      </c>
      <c r="F54" s="420" t="str">
        <f>IF(E54&gt;$R$58,0,UPPER(VLOOKUP(E54,'L12 előkészítő'!$A$7:$Q$134,2)))</f>
        <v>JÁNOSIK</v>
      </c>
      <c r="G54" s="421"/>
      <c r="H54" s="420"/>
      <c r="I54" s="247"/>
      <c r="J54" s="422" t="s">
        <v>131</v>
      </c>
      <c r="K54" s="423"/>
      <c r="L54" s="424"/>
      <c r="M54" s="423"/>
      <c r="N54" s="425"/>
      <c r="O54" s="423"/>
      <c r="P54" s="424"/>
      <c r="Q54" s="423"/>
      <c r="R54" s="425"/>
      <c r="AI54" s="414"/>
      <c r="AJ54" s="414"/>
      <c r="AK54" s="414"/>
    </row>
    <row r="55" spans="1:37" s="17" customFormat="1" ht="9" customHeight="1">
      <c r="A55" s="261"/>
      <c r="B55" s="262"/>
      <c r="C55" s="262"/>
      <c r="D55" s="263"/>
      <c r="E55" s="419"/>
      <c r="F55" s="420"/>
      <c r="G55" s="421"/>
      <c r="H55" s="420"/>
      <c r="I55" s="247"/>
      <c r="J55" s="422" t="s">
        <v>132</v>
      </c>
      <c r="K55" s="423"/>
      <c r="L55" s="424"/>
      <c r="M55" s="423"/>
      <c r="N55" s="425"/>
      <c r="O55" s="430"/>
      <c r="P55" s="434"/>
      <c r="Q55" s="430"/>
      <c r="R55" s="435"/>
      <c r="AI55" s="414"/>
      <c r="AJ55" s="414"/>
      <c r="AK55" s="414"/>
    </row>
    <row r="56" spans="1:37" s="17" customFormat="1" ht="9" customHeight="1">
      <c r="A56" s="264"/>
      <c r="B56" s="265"/>
      <c r="C56" s="257"/>
      <c r="D56" s="258"/>
      <c r="E56" s="419"/>
      <c r="F56" s="420"/>
      <c r="G56" s="421"/>
      <c r="H56" s="420"/>
      <c r="I56" s="247"/>
      <c r="J56" s="422" t="s">
        <v>133</v>
      </c>
      <c r="K56" s="423"/>
      <c r="L56" s="424"/>
      <c r="M56" s="423"/>
      <c r="N56" s="425"/>
      <c r="O56" s="426" t="s">
        <v>44</v>
      </c>
      <c r="P56" s="427"/>
      <c r="Q56" s="427"/>
      <c r="R56" s="428"/>
      <c r="AI56" s="414"/>
      <c r="AJ56" s="414"/>
      <c r="AK56" s="414"/>
    </row>
    <row r="57" spans="1:37" s="17" customFormat="1" ht="9" customHeight="1">
      <c r="A57" s="264"/>
      <c r="B57" s="265"/>
      <c r="C57" s="437"/>
      <c r="D57" s="266"/>
      <c r="E57" s="419"/>
      <c r="F57" s="420"/>
      <c r="G57" s="421"/>
      <c r="H57" s="420"/>
      <c r="I57" s="247"/>
      <c r="J57" s="422" t="s">
        <v>134</v>
      </c>
      <c r="K57" s="423"/>
      <c r="L57" s="424"/>
      <c r="M57" s="423"/>
      <c r="N57" s="425"/>
      <c r="O57" s="423"/>
      <c r="P57" s="424"/>
      <c r="Q57" s="423"/>
      <c r="R57" s="425"/>
      <c r="AI57" s="414"/>
      <c r="AJ57" s="414"/>
      <c r="AK57" s="414"/>
    </row>
    <row r="58" spans="1:37" s="17" customFormat="1" ht="9" customHeight="1">
      <c r="A58" s="267"/>
      <c r="B58" s="268"/>
      <c r="C58" s="438"/>
      <c r="D58" s="269"/>
      <c r="E58" s="439"/>
      <c r="F58" s="271"/>
      <c r="G58" s="440"/>
      <c r="H58" s="271"/>
      <c r="I58" s="274"/>
      <c r="J58" s="441" t="s">
        <v>135</v>
      </c>
      <c r="K58" s="430"/>
      <c r="L58" s="434"/>
      <c r="M58" s="430"/>
      <c r="N58" s="435"/>
      <c r="O58" s="430" t="str">
        <f>R4</f>
        <v>Krupanics Veronika</v>
      </c>
      <c r="P58" s="434"/>
      <c r="Q58" s="430"/>
      <c r="R58" s="442">
        <f>MIN(4,'L12 előkészítő'!Q5)</f>
        <v>4</v>
      </c>
      <c r="AI58" s="414"/>
      <c r="AJ58" s="414"/>
      <c r="AK58" s="414"/>
    </row>
  </sheetData>
  <mergeCells count="1">
    <mergeCell ref="A4:C4"/>
  </mergeCells>
  <conditionalFormatting sqref="F40 F42 F44 F46 F48">
    <cfRule type="cellIs" dxfId="60" priority="34" stopIfTrue="1" operator="equal">
      <formula>"Bye"</formula>
    </cfRule>
  </conditionalFormatting>
  <conditionalFormatting sqref="F8 F10 F12 F14 F16 F18 F20 F22 F24 F26 F28 F30 F32 F34 F36 F38">
    <cfRule type="cellIs" dxfId="59" priority="33" stopIfTrue="1" operator="equal">
      <formula>"Bye"</formula>
    </cfRule>
  </conditionalFormatting>
  <conditionalFormatting sqref="B40 B42 B44 B46 B48">
    <cfRule type="cellIs" dxfId="58" priority="30" stopIfTrue="1" operator="equal">
      <formula>"DA"</formula>
    </cfRule>
  </conditionalFormatting>
  <conditionalFormatting sqref="B40 B42 B44 B46 B48">
    <cfRule type="cellIs" dxfId="57" priority="29" stopIfTrue="1" operator="equal">
      <formula>"QA"</formula>
    </cfRule>
  </conditionalFormatting>
  <conditionalFormatting sqref="E8 E10 E12 E14 E16 E18 E20 E22 E24 E26 E28 E30 E32 E34 E36 E38">
    <cfRule type="expression" dxfId="56" priority="31" stopIfTrue="1">
      <formula>$E8&lt;5</formula>
    </cfRule>
  </conditionalFormatting>
  <conditionalFormatting sqref="J9 L11 J13 N15 J17 L19 J21 P23 J25 L27 J29 N31 J33 L35 J37 R58">
    <cfRule type="expression" dxfId="55" priority="40" stopIfTrue="1">
      <formula>$O$1="CU"</formula>
    </cfRule>
  </conditionalFormatting>
  <conditionalFormatting sqref="K9 M11 K13 O15 K17 M19 K21 Q23 K25 M27 K29 O31 K33 M35 K37 O41 K43 M45 K47">
    <cfRule type="expression" dxfId="54" priority="41" stopIfTrue="1">
      <formula>J9="as"</formula>
    </cfRule>
  </conditionalFormatting>
  <conditionalFormatting sqref="K9 M11 K13 O15 K17 M19 K21 Q23 K25 M27 K29 O31 K33 M35 K37 O41 K43 M45 K47">
    <cfRule type="expression" dxfId="53" priority="42" stopIfTrue="1">
      <formula>J9="bs"</formula>
    </cfRule>
  </conditionalFormatting>
  <conditionalFormatting sqref="E40 E42 E44 E46 E48">
    <cfRule type="expression" dxfId="52" priority="32" stopIfTrue="1">
      <formula>AND($E40&lt;9,$C40&gt;0)</formula>
    </cfRule>
  </conditionalFormatting>
  <conditionalFormatting sqref="F40 F42 F44 F46 F48">
    <cfRule type="expression" dxfId="51" priority="35" stopIfTrue="1">
      <formula>AND($E40&lt;9,$C40&gt;0)</formula>
    </cfRule>
  </conditionalFormatting>
  <conditionalFormatting sqref="H8 H10 H12 H14 H16 H18 H20 H22 H24 H26 H28 H30 H32 H34 H36 H38 G40:I40 G42:I42 G44:I44 G46:I46 G48:I48">
    <cfRule type="expression" dxfId="50" priority="36" stopIfTrue="1">
      <formula>AND($E8&lt;9,$C8&gt;0)</formula>
    </cfRule>
  </conditionalFormatting>
  <conditionalFormatting sqref="I9 K11 I13 M15 I17 K19 I21 O23 I25 K27 I29 M31 I33 K35 I37 M41 I43 K45 I47">
    <cfRule type="expression" dxfId="49" priority="39" stopIfTrue="1">
      <formula>AND($O$1="CU",I9&lt;&gt;"Umpire")</formula>
    </cfRule>
  </conditionalFormatting>
  <conditionalFormatting sqref="I9 K11 I13 M15 I17 K19 I21 O23 I25 K27 I29 M31 I33 K35 I37 M41 I43 K45 I47">
    <cfRule type="expression" dxfId="48" priority="38" stopIfTrue="1">
      <formula>AND($O$1="CU",I9&lt;&gt;"Umpire",J9&lt;&gt;"")</formula>
    </cfRule>
  </conditionalFormatting>
  <conditionalFormatting sqref="I9 K11 I13 M15 I17 K19 I21 O23 I25 K27 I29 M31 I33 K35 I37 M41 I43 K45 I47">
    <cfRule type="expression" dxfId="47" priority="37" stopIfTrue="1">
      <formula>AND($O$1="CU",I9="Umpire")</formula>
    </cfRule>
  </conditionalFormatting>
  <dataValidations count="1">
    <dataValidation type="list" allowBlank="1" sqref="I9 K11 I13 M15 I17 K19 I21 O23 I25 K27 I29 M31 I33 K35 I37 M41 I43 K45 I47">
      <formula1>$U$7:$U$16</formula1>
    </dataValidation>
  </dataValidations>
  <printOptions horizontalCentered="1"/>
  <pageMargins left="0.35000000000000003" right="0.35000000000000003" top="0.6854330708661418" bottom="0.6854330708661418" header="0.39015748031496061" footer="0.39015748031496061"/>
  <pageSetup paperSize="0" fitToWidth="0" fitToHeight="0" pageOrder="overThenDown" orientation="portrait" horizontalDpi="0" verticalDpi="0" copies="0"/>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1"/>
  <sheetViews>
    <sheetView workbookViewId="0"/>
  </sheetViews>
  <sheetFormatPr defaultRowHeight="14.7"/>
  <cols>
    <col min="1" max="2" width="3" customWidth="1"/>
    <col min="3" max="3" width="4.296875" customWidth="1"/>
    <col min="4" max="4" width="6.296875" customWidth="1"/>
    <col min="5" max="5" width="4" customWidth="1"/>
    <col min="6" max="6" width="11.69921875" customWidth="1"/>
    <col min="7" max="7" width="2.5" customWidth="1"/>
    <col min="8" max="8" width="7.09765625" customWidth="1"/>
    <col min="9" max="9" width="5.3984375" customWidth="1"/>
    <col min="10" max="10" width="1.59765625" style="443" customWidth="1"/>
    <col min="11" max="11" width="9.8984375" customWidth="1"/>
    <col min="12" max="12" width="1.59765625" style="443" customWidth="1"/>
    <col min="13" max="13" width="9.8984375" customWidth="1"/>
    <col min="14" max="14" width="1.59765625" style="444" customWidth="1"/>
    <col min="15" max="15" width="9.8984375" customWidth="1"/>
    <col min="16" max="16" width="1.59765625" style="443" customWidth="1"/>
    <col min="17" max="17" width="9.8984375" customWidth="1"/>
    <col min="18" max="18" width="1.59765625" style="444" customWidth="1"/>
    <col min="19" max="19" width="8.3984375" hidden="1" customWidth="1"/>
    <col min="20" max="20" width="8" customWidth="1"/>
    <col min="21" max="21" width="8.3984375" hidden="1" customWidth="1"/>
    <col min="22" max="24" width="8.3984375" customWidth="1"/>
    <col min="25" max="27" width="8.3984375" hidden="1" customWidth="1"/>
    <col min="28" max="28" width="9.5" hidden="1" customWidth="1"/>
    <col min="29" max="34" width="8.3984375" hidden="1" customWidth="1"/>
    <col min="35" max="37" width="8.3984375" style="295" customWidth="1"/>
    <col min="38" max="1024" width="8.3984375" customWidth="1"/>
  </cols>
  <sheetData>
    <row r="1" spans="1:45" s="308" customFormat="1" ht="21.75" customHeight="1">
      <c r="A1" s="446" t="str">
        <f>Altalanos!$A$6</f>
        <v>Kinder Kupa 3.</v>
      </c>
      <c r="B1" s="446"/>
      <c r="C1" s="164"/>
      <c r="D1" s="164"/>
      <c r="E1" s="164"/>
      <c r="F1" s="164"/>
      <c r="G1" s="164"/>
      <c r="H1" s="446"/>
      <c r="I1" s="166"/>
      <c r="J1" s="167"/>
      <c r="K1" s="165" t="s">
        <v>40</v>
      </c>
      <c r="L1" s="168"/>
      <c r="M1" s="447"/>
      <c r="N1" s="167"/>
      <c r="O1" s="167"/>
      <c r="P1" s="167"/>
      <c r="Q1" s="164"/>
      <c r="R1" s="167"/>
      <c r="T1" s="309"/>
      <c r="U1" s="309"/>
      <c r="V1" s="309"/>
      <c r="W1" s="309"/>
      <c r="X1" s="309"/>
      <c r="Y1" s="309"/>
      <c r="Z1" s="309"/>
      <c r="AA1" s="309"/>
      <c r="AB1" s="173" t="e">
        <f>IF($Y$5=1,CONCATENATE(VLOOKUP($Y$3,$AA$2:$AH$15,2)),CONCATENATE(VLOOKUP($Y$3,$AA$17:$AH$26,2)))</f>
        <v>#N/A</v>
      </c>
      <c r="AC1" s="173" t="e">
        <f>IF($Y$5=1,CONCATENATE(VLOOKUP($Y$3,$AA$2:$AH$15,3)),CONCATENATE(VLOOKUP($Y$3,$AA$17:$AH$26,3)))</f>
        <v>#N/A</v>
      </c>
      <c r="AD1" s="173" t="e">
        <f>IF($Y$5=1,CONCATENATE(VLOOKUP($Y$3,$AA$2:$AH$15,4)),CONCATENATE(VLOOKUP($Y$3,$AA$17:$AH$26,4)))</f>
        <v>#N/A</v>
      </c>
      <c r="AE1" s="173" t="e">
        <f>IF($Y$5=1,CONCATENATE(VLOOKUP($Y$3,$AA$2:$AH$15,5)),CONCATENATE(VLOOKUP($Y$3,$AA$17:$AH$26,5)))</f>
        <v>#N/A</v>
      </c>
      <c r="AF1" s="173" t="e">
        <f>IF($Y$5=1,CONCATENATE(VLOOKUP($Y$3,$AA$2:$AH$15,6)),CONCATENATE(VLOOKUP($Y$3,$AA$17:$AH$26,6)))</f>
        <v>#N/A</v>
      </c>
      <c r="AG1" s="173" t="e">
        <f>IF($Y$5=1,CONCATENATE(VLOOKUP($Y$3,$AA$2:$AH$15,7)),CONCATENATE(VLOOKUP($Y$3,$AA$17:$AH$26,7)))</f>
        <v>#N/A</v>
      </c>
      <c r="AH1" s="173" t="e">
        <f>IF($Y$5=1,CONCATENATE(VLOOKUP($Y$3,$AA$2:$AH$15,8)),CONCATENATE(VLOOKUP($Y$3,$AA$17:$AH$26,8)))</f>
        <v>#N/A</v>
      </c>
      <c r="AI1" s="448"/>
      <c r="AJ1" s="448"/>
      <c r="AK1" s="448"/>
    </row>
    <row r="2" spans="1:45" s="315" customFormat="1" ht="13.8">
      <c r="A2" s="174" t="s">
        <v>41</v>
      </c>
      <c r="B2" s="175"/>
      <c r="C2" s="175"/>
      <c r="D2" s="175"/>
      <c r="E2" s="290" t="str">
        <f>Altalanos!$C$8</f>
        <v>L12</v>
      </c>
      <c r="F2" s="175" t="s">
        <v>253</v>
      </c>
      <c r="G2" s="176"/>
      <c r="H2" s="177"/>
      <c r="I2" s="177"/>
      <c r="J2" s="178"/>
      <c r="K2" s="168"/>
      <c r="L2" s="168"/>
      <c r="M2" s="168"/>
      <c r="N2" s="178"/>
      <c r="O2" s="177"/>
      <c r="P2" s="178"/>
      <c r="Q2" s="177"/>
      <c r="R2" s="178"/>
      <c r="T2" s="295"/>
      <c r="U2" s="295"/>
      <c r="V2" s="295"/>
      <c r="W2" s="295"/>
      <c r="X2" s="295"/>
      <c r="Y2" s="182"/>
      <c r="Z2" s="183"/>
      <c r="AA2" s="183" t="s">
        <v>82</v>
      </c>
      <c r="AB2" s="184">
        <v>300</v>
      </c>
      <c r="AC2" s="184">
        <v>250</v>
      </c>
      <c r="AD2" s="184">
        <v>200</v>
      </c>
      <c r="AE2" s="184">
        <v>150</v>
      </c>
      <c r="AF2" s="184">
        <v>120</v>
      </c>
      <c r="AG2" s="184">
        <v>90</v>
      </c>
      <c r="AH2" s="184">
        <v>40</v>
      </c>
      <c r="AI2" s="205"/>
      <c r="AJ2" s="205"/>
      <c r="AK2" s="205"/>
      <c r="AL2" s="295"/>
      <c r="AM2" s="295"/>
      <c r="AN2" s="295"/>
      <c r="AO2" s="295"/>
      <c r="AP2" s="295"/>
      <c r="AQ2" s="295"/>
      <c r="AR2" s="295"/>
      <c r="AS2" s="295"/>
    </row>
    <row r="3" spans="1:45" s="318" customFormat="1" ht="11.25" customHeight="1">
      <c r="A3" s="56" t="s">
        <v>27</v>
      </c>
      <c r="B3" s="56"/>
      <c r="C3" s="56"/>
      <c r="D3" s="56"/>
      <c r="E3" s="55"/>
      <c r="F3" s="56"/>
      <c r="G3" s="56" t="s">
        <v>15</v>
      </c>
      <c r="H3" s="56"/>
      <c r="I3" s="56"/>
      <c r="J3" s="185"/>
      <c r="K3" s="56" t="s">
        <v>45</v>
      </c>
      <c r="L3" s="185"/>
      <c r="M3" s="56"/>
      <c r="N3" s="185"/>
      <c r="O3" s="56"/>
      <c r="P3" s="185"/>
      <c r="Q3" s="56"/>
      <c r="R3" s="57" t="s">
        <v>46</v>
      </c>
      <c r="T3" s="449"/>
      <c r="U3" s="449"/>
      <c r="V3" s="449"/>
      <c r="W3" s="449"/>
      <c r="X3" s="449"/>
      <c r="Y3" s="183" t="str">
        <f>IF(K4="OB","A",IF(K4="IX","W",IF(K4="","",K4)))</f>
        <v/>
      </c>
      <c r="Z3" s="183"/>
      <c r="AA3" s="183" t="s">
        <v>105</v>
      </c>
      <c r="AB3" s="184">
        <v>280</v>
      </c>
      <c r="AC3" s="184">
        <v>230</v>
      </c>
      <c r="AD3" s="184">
        <v>180</v>
      </c>
      <c r="AE3" s="184">
        <v>140</v>
      </c>
      <c r="AF3" s="184">
        <v>80</v>
      </c>
      <c r="AG3" s="184">
        <v>0</v>
      </c>
      <c r="AH3" s="184">
        <v>0</v>
      </c>
      <c r="AI3" s="205"/>
      <c r="AJ3" s="205"/>
      <c r="AK3" s="205"/>
      <c r="AL3" s="449"/>
      <c r="AM3" s="449"/>
      <c r="AN3" s="449"/>
      <c r="AO3" s="449"/>
      <c r="AP3" s="449"/>
      <c r="AQ3" s="449"/>
      <c r="AR3" s="449"/>
      <c r="AS3" s="449"/>
    </row>
    <row r="4" spans="1:45" s="324" customFormat="1" ht="11.25" customHeight="1">
      <c r="A4" s="277" t="str">
        <f>Altalanos!$A$10</f>
        <v>2022.04.02-04</v>
      </c>
      <c r="B4" s="277"/>
      <c r="C4" s="277"/>
      <c r="D4" s="190"/>
      <c r="E4" s="191"/>
      <c r="F4" s="191"/>
      <c r="G4" s="191" t="str">
        <f>Altalanos!$C$10</f>
        <v>Mogyoród</v>
      </c>
      <c r="H4" s="450"/>
      <c r="I4" s="191"/>
      <c r="J4" s="193"/>
      <c r="K4" s="192"/>
      <c r="L4" s="193"/>
      <c r="M4" s="451"/>
      <c r="N4" s="193"/>
      <c r="O4" s="191"/>
      <c r="P4" s="193"/>
      <c r="Q4" s="191"/>
      <c r="R4" s="195" t="str">
        <f>Altalanos!$E$10</f>
        <v>Krupanics Veronika</v>
      </c>
      <c r="T4" s="452"/>
      <c r="U4" s="452"/>
      <c r="V4" s="452"/>
      <c r="W4" s="452"/>
      <c r="X4" s="452"/>
      <c r="Y4" s="183"/>
      <c r="Z4" s="183"/>
      <c r="AA4" s="183" t="s">
        <v>86</v>
      </c>
      <c r="AB4" s="184">
        <v>250</v>
      </c>
      <c r="AC4" s="184">
        <v>200</v>
      </c>
      <c r="AD4" s="184">
        <v>150</v>
      </c>
      <c r="AE4" s="184">
        <v>120</v>
      </c>
      <c r="AF4" s="184">
        <v>90</v>
      </c>
      <c r="AG4" s="184">
        <v>60</v>
      </c>
      <c r="AH4" s="184">
        <v>25</v>
      </c>
      <c r="AI4" s="205"/>
      <c r="AJ4" s="205"/>
      <c r="AK4" s="205"/>
      <c r="AL4" s="452"/>
      <c r="AM4" s="452"/>
      <c r="AN4" s="452"/>
      <c r="AO4" s="452"/>
      <c r="AP4" s="452"/>
      <c r="AQ4" s="452"/>
      <c r="AR4" s="452"/>
      <c r="AS4" s="452"/>
    </row>
    <row r="5" spans="1:45" s="318" customFormat="1" ht="13.8">
      <c r="A5" s="325"/>
      <c r="B5" s="326" t="s">
        <v>217</v>
      </c>
      <c r="C5" s="327" t="s">
        <v>93</v>
      </c>
      <c r="D5" s="326" t="s">
        <v>218</v>
      </c>
      <c r="E5" s="326" t="s">
        <v>219</v>
      </c>
      <c r="F5" s="328" t="s">
        <v>30</v>
      </c>
      <c r="G5" s="328" t="s">
        <v>31</v>
      </c>
      <c r="H5" s="328"/>
      <c r="I5" s="328" t="s">
        <v>48</v>
      </c>
      <c r="J5" s="328"/>
      <c r="K5" s="326" t="s">
        <v>220</v>
      </c>
      <c r="L5" s="329"/>
      <c r="M5" s="326" t="s">
        <v>222</v>
      </c>
      <c r="N5" s="329"/>
      <c r="O5" s="326" t="s">
        <v>223</v>
      </c>
      <c r="P5" s="329"/>
      <c r="Q5" s="326"/>
      <c r="R5" s="330"/>
      <c r="T5" s="449"/>
      <c r="U5" s="449"/>
      <c r="V5" s="449"/>
      <c r="W5" s="449"/>
      <c r="X5" s="449"/>
      <c r="Y5" s="183">
        <f>IF(OR(Altalanos!$A$8="F1",Altalanos!$A$8="F2",Altalanos!$A$8="N1",Altalanos!$A$8="N2"),1,2)</f>
        <v>2</v>
      </c>
      <c r="Z5" s="183"/>
      <c r="AA5" s="183" t="s">
        <v>90</v>
      </c>
      <c r="AB5" s="184">
        <v>200</v>
      </c>
      <c r="AC5" s="184">
        <v>150</v>
      </c>
      <c r="AD5" s="184">
        <v>120</v>
      </c>
      <c r="AE5" s="184">
        <v>90</v>
      </c>
      <c r="AF5" s="184">
        <v>60</v>
      </c>
      <c r="AG5" s="184">
        <v>40</v>
      </c>
      <c r="AH5" s="184">
        <v>15</v>
      </c>
      <c r="AI5" s="205"/>
      <c r="AJ5" s="205"/>
      <c r="AK5" s="205"/>
      <c r="AL5" s="449"/>
      <c r="AM5" s="449"/>
      <c r="AN5" s="449"/>
      <c r="AO5" s="449"/>
      <c r="AP5" s="449"/>
      <c r="AQ5" s="449"/>
      <c r="AR5" s="449"/>
      <c r="AS5" s="449"/>
    </row>
    <row r="6" spans="1:45" s="318" customFormat="1" ht="10.35" customHeight="1">
      <c r="A6" s="331"/>
      <c r="B6" s="332"/>
      <c r="C6" s="333"/>
      <c r="D6" s="332"/>
      <c r="E6" s="332"/>
      <c r="F6" s="334" t="s">
        <v>224</v>
      </c>
      <c r="G6" s="334"/>
      <c r="H6" s="334"/>
      <c r="I6" s="334"/>
      <c r="J6" s="334"/>
      <c r="K6" s="332" t="s">
        <v>254</v>
      </c>
      <c r="L6" s="335"/>
      <c r="M6" s="332" t="s">
        <v>255</v>
      </c>
      <c r="N6" s="335"/>
      <c r="O6" s="332" t="s">
        <v>256</v>
      </c>
      <c r="P6" s="335"/>
      <c r="Q6" s="332"/>
      <c r="R6" s="336"/>
      <c r="T6" s="449"/>
      <c r="U6" s="449"/>
      <c r="V6" s="449"/>
      <c r="W6" s="449"/>
      <c r="X6" s="449"/>
      <c r="Y6" s="183"/>
      <c r="Z6" s="183"/>
      <c r="AA6" s="183"/>
      <c r="AB6" s="184"/>
      <c r="AC6" s="184"/>
      <c r="AD6" s="184"/>
      <c r="AE6" s="184"/>
      <c r="AF6" s="184"/>
      <c r="AG6" s="184"/>
      <c r="AH6" s="184"/>
      <c r="AI6" s="205"/>
      <c r="AJ6" s="205"/>
      <c r="AK6" s="205"/>
      <c r="AL6" s="449"/>
      <c r="AM6" s="449"/>
      <c r="AN6" s="449"/>
      <c r="AO6" s="449"/>
      <c r="AP6" s="449"/>
      <c r="AQ6" s="449"/>
      <c r="AR6" s="449"/>
      <c r="AS6" s="449"/>
    </row>
    <row r="7" spans="1:45" s="344" customFormat="1" ht="11.1" customHeight="1">
      <c r="A7" s="339"/>
      <c r="B7" s="338"/>
      <c r="C7" s="338"/>
      <c r="D7" s="338"/>
      <c r="E7" s="338"/>
      <c r="F7" s="339" t="str">
        <f>IF(Y3="","",CONCATENATE(VLOOKUP(Y3,AB1:AH1,4)," pont"))</f>
        <v/>
      </c>
      <c r="G7" s="340"/>
      <c r="H7" s="341"/>
      <c r="I7" s="340"/>
      <c r="J7" s="342"/>
      <c r="K7" s="338" t="str">
        <f>IF(Y3="","",CONCATENATE(VLOOKUP(Y3,AB1:AH1,3)," pont"))</f>
        <v/>
      </c>
      <c r="L7" s="342"/>
      <c r="M7" s="338" t="str">
        <f>IF(Y3="","",CONCATENATE(VLOOKUP(Y3,AB1:AH1,2)," pont"))</f>
        <v/>
      </c>
      <c r="N7" s="342"/>
      <c r="O7" s="338"/>
      <c r="P7" s="342"/>
      <c r="Q7" s="338"/>
      <c r="R7" s="343"/>
      <c r="T7" s="453"/>
      <c r="U7" s="453"/>
      <c r="V7" s="453"/>
      <c r="W7" s="453"/>
      <c r="X7" s="453"/>
      <c r="Y7" s="345"/>
      <c r="Z7" s="345"/>
      <c r="AA7" s="345" t="s">
        <v>101</v>
      </c>
      <c r="AB7" s="346">
        <v>150</v>
      </c>
      <c r="AC7" s="346">
        <v>120</v>
      </c>
      <c r="AD7" s="346">
        <v>90</v>
      </c>
      <c r="AE7" s="346">
        <v>60</v>
      </c>
      <c r="AF7" s="346">
        <v>40</v>
      </c>
      <c r="AG7" s="346">
        <v>25</v>
      </c>
      <c r="AH7" s="346">
        <v>10</v>
      </c>
      <c r="AI7" s="454"/>
      <c r="AJ7" s="454"/>
      <c r="AK7" s="454"/>
      <c r="AL7" s="453"/>
      <c r="AM7" s="453"/>
      <c r="AN7" s="453"/>
      <c r="AO7" s="453"/>
      <c r="AP7" s="453"/>
      <c r="AQ7" s="453"/>
      <c r="AR7" s="453"/>
      <c r="AS7" s="453"/>
    </row>
    <row r="8" spans="1:45" s="63" customFormat="1" ht="12.9" customHeight="1">
      <c r="A8" s="348">
        <v>1</v>
      </c>
      <c r="B8" t="str">
        <f>IF($E8="","",VLOOKUP($E8,'L12 előkészítő'!$A$7:$O$22,14))</f>
        <v/>
      </c>
      <c r="C8" t="str">
        <f>IF($E8="","",VLOOKUP($E8,'L12 előkészítő'!$A$7:$O$22,15))</f>
        <v/>
      </c>
      <c r="D8" t="str">
        <f>IF($E8="","",VLOOKUP($E8,'L12 előkészítő'!$A$7:$O$22,5))</f>
        <v/>
      </c>
      <c r="E8" s="455"/>
      <c r="F8" s="456" t="s">
        <v>229</v>
      </c>
      <c r="G8" s="456" t="s">
        <v>65</v>
      </c>
      <c r="H8" s="456"/>
      <c r="I8" t="str">
        <f>IF($E8="","",VLOOKUP($E8,'L12 előkészítő'!$A$7:$O$22,4))</f>
        <v/>
      </c>
      <c r="J8" s="457"/>
      <c r="K8" s="458"/>
      <c r="L8" s="458"/>
      <c r="M8" s="458"/>
      <c r="N8" s="458"/>
      <c r="O8" s="357"/>
      <c r="P8" s="358"/>
      <c r="Q8" s="359"/>
      <c r="R8" s="360"/>
      <c r="S8" s="361"/>
      <c r="T8" s="361"/>
      <c r="U8" s="459" t="str">
        <f>Birók!P21</f>
        <v>Bíró</v>
      </c>
      <c r="V8" s="361"/>
      <c r="W8" s="361"/>
      <c r="X8" s="361"/>
      <c r="Y8" s="183"/>
      <c r="Z8" s="183"/>
      <c r="AA8" s="183" t="s">
        <v>102</v>
      </c>
      <c r="AB8" s="184">
        <v>120</v>
      </c>
      <c r="AC8" s="184">
        <v>90</v>
      </c>
      <c r="AD8" s="184">
        <v>60</v>
      </c>
      <c r="AE8" s="184">
        <v>40</v>
      </c>
      <c r="AF8" s="184">
        <v>25</v>
      </c>
      <c r="AG8" s="184">
        <v>10</v>
      </c>
      <c r="AH8" s="184">
        <v>5</v>
      </c>
      <c r="AI8" s="205"/>
      <c r="AJ8" s="205"/>
      <c r="AK8" s="205"/>
      <c r="AL8" s="361"/>
      <c r="AM8" s="361"/>
      <c r="AN8" s="361"/>
      <c r="AO8" s="361"/>
      <c r="AP8" s="361"/>
      <c r="AQ8" s="361"/>
      <c r="AR8" s="361"/>
      <c r="AS8" s="361"/>
    </row>
    <row r="9" spans="1:45" s="63" customFormat="1" ht="12.9" customHeight="1">
      <c r="A9" s="363"/>
      <c r="B9" s="460"/>
      <c r="C9" s="461"/>
      <c r="D9" s="461"/>
      <c r="E9" s="462"/>
      <c r="F9" s="458"/>
      <c r="G9" s="458"/>
      <c r="H9" s="463"/>
      <c r="I9" s="464" t="s">
        <v>231</v>
      </c>
      <c r="J9" s="369" t="s">
        <v>235</v>
      </c>
      <c r="K9" s="465" t="str">
        <f>UPPER(IF(OR(J9="a",J9="as"),F8,IF(OR(J9="b",J9="bs"),F10,0)))</f>
        <v>VECSERI</v>
      </c>
      <c r="L9" s="465"/>
      <c r="M9" s="458"/>
      <c r="N9" s="458"/>
      <c r="O9" s="357"/>
      <c r="P9" s="358"/>
      <c r="Q9" s="359"/>
      <c r="R9" s="360"/>
      <c r="S9" s="361"/>
      <c r="T9" s="361"/>
      <c r="U9" s="466" t="str">
        <f>Birók!P22</f>
        <v>G Bodrogi</v>
      </c>
      <c r="V9" s="361"/>
      <c r="W9" s="361"/>
      <c r="X9" s="361"/>
      <c r="Y9" s="183"/>
      <c r="Z9" s="183"/>
      <c r="AA9" s="183" t="s">
        <v>103</v>
      </c>
      <c r="AB9" s="184">
        <v>90</v>
      </c>
      <c r="AC9" s="184">
        <v>60</v>
      </c>
      <c r="AD9" s="184">
        <v>40</v>
      </c>
      <c r="AE9" s="184">
        <v>25</v>
      </c>
      <c r="AF9" s="184">
        <v>10</v>
      </c>
      <c r="AG9" s="184">
        <v>5</v>
      </c>
      <c r="AH9" s="184">
        <v>2</v>
      </c>
      <c r="AI9" s="205"/>
      <c r="AJ9" s="205"/>
      <c r="AK9" s="205"/>
      <c r="AL9" s="361"/>
      <c r="AM9" s="361"/>
      <c r="AN9" s="361"/>
      <c r="AO9" s="361"/>
      <c r="AP9" s="361"/>
      <c r="AQ9" s="361"/>
      <c r="AR9" s="361"/>
      <c r="AS9" s="361"/>
    </row>
    <row r="10" spans="1:45" s="63" customFormat="1" ht="12.9" customHeight="1">
      <c r="A10" s="363">
        <v>2</v>
      </c>
      <c r="B10" t="str">
        <f>IF($E10="","",VLOOKUP($E10,'L12 előkészítő'!$A$7:$O$22,14))</f>
        <v/>
      </c>
      <c r="C10" t="str">
        <f>IF($E10="","",VLOOKUP($E10,'L12 előkészítő'!$A$7:$O$22,15))</f>
        <v/>
      </c>
      <c r="D10" t="str">
        <f>IF($E10="","",VLOOKUP($E10,'L12 előkészítő'!$A$7:$O$22,5))</f>
        <v/>
      </c>
      <c r="E10" s="455"/>
      <c r="F10" s="293" t="s">
        <v>236</v>
      </c>
      <c r="G10" s="293" t="s">
        <v>205</v>
      </c>
      <c r="H10" s="293"/>
      <c r="I10" t="str">
        <f>IF($E10="","",VLOOKUP($E10,'L12 előkészítő'!$A$7:$O$22,4))</f>
        <v/>
      </c>
      <c r="J10" s="467"/>
      <c r="K10" s="468" t="s">
        <v>257</v>
      </c>
      <c r="L10" s="469"/>
      <c r="M10" s="458"/>
      <c r="N10" s="458"/>
      <c r="O10" s="357"/>
      <c r="P10" s="358"/>
      <c r="Q10" s="359"/>
      <c r="R10" s="360"/>
      <c r="S10" s="361"/>
      <c r="T10" s="361"/>
      <c r="U10" s="466" t="str">
        <f>Birók!P23</f>
        <v>B Barta</v>
      </c>
      <c r="V10" s="361"/>
      <c r="W10" s="361"/>
      <c r="X10" s="361"/>
      <c r="Y10" s="183"/>
      <c r="Z10" s="183"/>
      <c r="AA10" s="183" t="s">
        <v>104</v>
      </c>
      <c r="AB10" s="184">
        <v>60</v>
      </c>
      <c r="AC10" s="184">
        <v>40</v>
      </c>
      <c r="AD10" s="184">
        <v>25</v>
      </c>
      <c r="AE10" s="184">
        <v>10</v>
      </c>
      <c r="AF10" s="184">
        <v>5</v>
      </c>
      <c r="AG10" s="184">
        <v>2</v>
      </c>
      <c r="AH10" s="184">
        <v>1</v>
      </c>
      <c r="AI10" s="205"/>
      <c r="AJ10" s="205"/>
      <c r="AK10" s="205"/>
      <c r="AL10" s="361"/>
      <c r="AM10" s="361"/>
      <c r="AN10" s="361"/>
      <c r="AO10" s="361"/>
      <c r="AP10" s="361"/>
      <c r="AQ10" s="361"/>
      <c r="AR10" s="361"/>
      <c r="AS10" s="361"/>
    </row>
    <row r="11" spans="1:45" s="63" customFormat="1" ht="12.9" customHeight="1">
      <c r="A11" s="363"/>
      <c r="B11" s="460"/>
      <c r="C11" s="461"/>
      <c r="D11" s="461"/>
      <c r="E11" s="470"/>
      <c r="F11" s="458"/>
      <c r="G11" s="458"/>
      <c r="H11" s="463"/>
      <c r="I11" s="458"/>
      <c r="J11" s="471"/>
      <c r="K11" s="464" t="s">
        <v>231</v>
      </c>
      <c r="L11" s="378" t="s">
        <v>235</v>
      </c>
      <c r="M11" s="465" t="str">
        <f>UPPER(IF(OR(L11="a",L11="as"),K9,IF(OR(L11="b",L11="bs"),K13,0)))</f>
        <v>VECSERI</v>
      </c>
      <c r="N11" s="472"/>
      <c r="O11" s="473"/>
      <c r="P11" s="473"/>
      <c r="Q11" s="359"/>
      <c r="R11" s="360"/>
      <c r="S11" s="361"/>
      <c r="T11" s="361"/>
      <c r="U11" s="466" t="str">
        <f>Birók!P24</f>
        <v>N Forsthoffer</v>
      </c>
      <c r="V11" s="361"/>
      <c r="W11" s="361"/>
      <c r="X11" s="361"/>
      <c r="Y11" s="183"/>
      <c r="Z11" s="183"/>
      <c r="AA11" s="183" t="s">
        <v>106</v>
      </c>
      <c r="AB11" s="184">
        <v>40</v>
      </c>
      <c r="AC11" s="184">
        <v>25</v>
      </c>
      <c r="AD11" s="184">
        <v>15</v>
      </c>
      <c r="AE11" s="184">
        <v>7</v>
      </c>
      <c r="AF11" s="184">
        <v>4</v>
      </c>
      <c r="AG11" s="184">
        <v>1</v>
      </c>
      <c r="AH11" s="184">
        <v>0</v>
      </c>
      <c r="AI11" s="205"/>
      <c r="AJ11" s="205"/>
      <c r="AK11" s="205"/>
      <c r="AL11" s="361"/>
      <c r="AM11" s="361"/>
      <c r="AN11" s="361"/>
      <c r="AO11" s="361"/>
      <c r="AP11" s="361"/>
      <c r="AQ11" s="361"/>
      <c r="AR11" s="361"/>
      <c r="AS11" s="361"/>
    </row>
    <row r="12" spans="1:45" s="63" customFormat="1" ht="12.9" customHeight="1">
      <c r="A12" s="363">
        <v>3</v>
      </c>
      <c r="B12" t="str">
        <f>IF($E12="","",VLOOKUP($E12,'L12 előkészítő'!$A$7:$O$22,14))</f>
        <v/>
      </c>
      <c r="C12" t="str">
        <f>IF($E12="","",VLOOKUP($E12,'L12 előkészítő'!$A$7:$O$22,15))</f>
        <v/>
      </c>
      <c r="D12" t="str">
        <f>IF($E12="","",VLOOKUP($E12,'L12 előkészítő'!$A$7:$O$22,5))</f>
        <v/>
      </c>
      <c r="E12" s="455"/>
      <c r="F12" s="293" t="s">
        <v>240</v>
      </c>
      <c r="G12" s="293" t="s">
        <v>199</v>
      </c>
      <c r="H12" s="293"/>
      <c r="I12" t="str">
        <f>IF($E12="","",VLOOKUP($E12,'L12 előkészítő'!$A$7:$O$22,4))</f>
        <v/>
      </c>
      <c r="J12" s="457"/>
      <c r="K12" s="458"/>
      <c r="L12" s="474"/>
      <c r="M12" s="382" t="s">
        <v>258</v>
      </c>
      <c r="N12" s="475"/>
      <c r="O12" s="473"/>
      <c r="P12" s="473"/>
      <c r="Q12" s="359"/>
      <c r="R12" s="360"/>
      <c r="S12" s="361"/>
      <c r="T12" s="361"/>
      <c r="U12" s="466" t="str">
        <f>Birók!P25</f>
        <v xml:space="preserve"> </v>
      </c>
      <c r="V12" s="361"/>
      <c r="W12" s="361"/>
      <c r="X12" s="361"/>
      <c r="Y12" s="183"/>
      <c r="Z12" s="183"/>
      <c r="AA12" s="183" t="s">
        <v>107</v>
      </c>
      <c r="AB12" s="184">
        <v>25</v>
      </c>
      <c r="AC12" s="184">
        <v>15</v>
      </c>
      <c r="AD12" s="184">
        <v>10</v>
      </c>
      <c r="AE12" s="184">
        <v>6</v>
      </c>
      <c r="AF12" s="184">
        <v>3</v>
      </c>
      <c r="AG12" s="184">
        <v>1</v>
      </c>
      <c r="AH12" s="184">
        <v>0</v>
      </c>
      <c r="AI12" s="205"/>
      <c r="AJ12" s="205"/>
      <c r="AK12" s="205"/>
      <c r="AL12" s="361"/>
      <c r="AM12" s="361"/>
      <c r="AN12" s="361"/>
      <c r="AO12" s="361"/>
      <c r="AP12" s="361"/>
      <c r="AQ12" s="361"/>
      <c r="AR12" s="361"/>
      <c r="AS12" s="361"/>
    </row>
    <row r="13" spans="1:45" s="63" customFormat="1" ht="12.9" customHeight="1">
      <c r="A13" s="363"/>
      <c r="B13" s="460"/>
      <c r="C13" s="461"/>
      <c r="D13" s="461"/>
      <c r="E13" s="470"/>
      <c r="F13" s="458"/>
      <c r="G13" s="458"/>
      <c r="H13" s="463"/>
      <c r="I13" s="464" t="s">
        <v>231</v>
      </c>
      <c r="J13" s="369" t="s">
        <v>232</v>
      </c>
      <c r="K13" s="465" t="str">
        <f>UPPER(IF(OR(J13="a",J13="as"),F12,IF(OR(J13="b",J13="bs"),F14,0)))</f>
        <v>JÁSZFAI</v>
      </c>
      <c r="L13" s="476"/>
      <c r="M13" s="458"/>
      <c r="N13" s="475"/>
      <c r="O13" s="473"/>
      <c r="P13" s="473"/>
      <c r="Q13" s="359"/>
      <c r="R13" s="360"/>
      <c r="S13" s="361"/>
      <c r="T13" s="361"/>
      <c r="U13" s="466" t="str">
        <f>Birók!P26</f>
        <v xml:space="preserve"> </v>
      </c>
      <c r="V13" s="361"/>
      <c r="W13" s="361"/>
      <c r="X13" s="361"/>
      <c r="Y13" s="183"/>
      <c r="Z13" s="183"/>
      <c r="AA13" s="183" t="s">
        <v>109</v>
      </c>
      <c r="AB13" s="184">
        <v>15</v>
      </c>
      <c r="AC13" s="184">
        <v>10</v>
      </c>
      <c r="AD13" s="184">
        <v>6</v>
      </c>
      <c r="AE13" s="184">
        <v>3</v>
      </c>
      <c r="AF13" s="184">
        <v>1</v>
      </c>
      <c r="AG13" s="184">
        <v>0</v>
      </c>
      <c r="AH13" s="184">
        <v>0</v>
      </c>
      <c r="AI13" s="205"/>
      <c r="AJ13" s="205"/>
      <c r="AK13" s="205"/>
      <c r="AL13" s="361"/>
      <c r="AM13" s="361"/>
      <c r="AN13" s="361"/>
      <c r="AO13" s="361"/>
      <c r="AP13" s="361"/>
      <c r="AQ13" s="361"/>
      <c r="AR13" s="361"/>
      <c r="AS13" s="361"/>
    </row>
    <row r="14" spans="1:45" s="63" customFormat="1" ht="12.9" customHeight="1">
      <c r="A14" s="363">
        <v>4</v>
      </c>
      <c r="B14" t="str">
        <f>IF($E14="","",VLOOKUP($E14,'L12 előkészítő'!$A$7:$O$22,14))</f>
        <v/>
      </c>
      <c r="C14" t="str">
        <f>IF($E14="","",VLOOKUP($E14,'L12 előkészítő'!$A$7:$O$22,15))</f>
        <v/>
      </c>
      <c r="D14" t="str">
        <f>IF($E14="","",VLOOKUP($E14,'L12 előkészítő'!$A$7:$O$22,5))</f>
        <v/>
      </c>
      <c r="E14" s="455"/>
      <c r="F14" s="293" t="s">
        <v>243</v>
      </c>
      <c r="G14" s="293" t="s">
        <v>259</v>
      </c>
      <c r="H14" s="293"/>
      <c r="I14" t="str">
        <f>IF($E14="","",VLOOKUP($E14,'L12 előkészítő'!$A$7:$O$22,4))</f>
        <v/>
      </c>
      <c r="J14" s="477"/>
      <c r="K14" s="382" t="s">
        <v>260</v>
      </c>
      <c r="L14" s="458"/>
      <c r="M14" s="458"/>
      <c r="N14" s="475"/>
      <c r="O14" s="473"/>
      <c r="P14" s="473"/>
      <c r="Q14" s="359"/>
      <c r="R14" s="360"/>
      <c r="S14" s="361"/>
      <c r="T14" s="361"/>
      <c r="U14" s="466" t="str">
        <f>Birók!P27</f>
        <v xml:space="preserve"> </v>
      </c>
      <c r="V14" s="361"/>
      <c r="W14" s="361"/>
      <c r="X14" s="361"/>
      <c r="Y14" s="183"/>
      <c r="Z14" s="183"/>
      <c r="AA14" s="183" t="s">
        <v>110</v>
      </c>
      <c r="AB14" s="184">
        <v>10</v>
      </c>
      <c r="AC14" s="184">
        <v>6</v>
      </c>
      <c r="AD14" s="184">
        <v>3</v>
      </c>
      <c r="AE14" s="184">
        <v>1</v>
      </c>
      <c r="AF14" s="184">
        <v>0</v>
      </c>
      <c r="AG14" s="184">
        <v>0</v>
      </c>
      <c r="AH14" s="184">
        <v>0</v>
      </c>
      <c r="AI14" s="205"/>
      <c r="AJ14" s="205"/>
      <c r="AK14" s="205"/>
      <c r="AL14" s="361"/>
      <c r="AM14" s="361"/>
      <c r="AN14" s="361"/>
      <c r="AO14" s="361"/>
      <c r="AP14" s="361"/>
      <c r="AQ14" s="361"/>
      <c r="AR14" s="361"/>
      <c r="AS14" s="361"/>
    </row>
    <row r="15" spans="1:45" s="63" customFormat="1" ht="12.9" customHeight="1">
      <c r="A15" s="363"/>
      <c r="B15" s="460"/>
      <c r="C15" s="461"/>
      <c r="D15" s="461"/>
      <c r="E15" s="470"/>
      <c r="F15" s="458"/>
      <c r="G15" s="458"/>
      <c r="H15" s="463"/>
      <c r="I15" s="458"/>
      <c r="J15" s="471"/>
      <c r="K15" s="458"/>
      <c r="L15" s="458"/>
      <c r="M15" s="464" t="s">
        <v>231</v>
      </c>
      <c r="N15" s="378" t="s">
        <v>235</v>
      </c>
      <c r="O15" s="465" t="str">
        <f>UPPER(IF(OR(N15="a",N15="as"),M11,IF(OR(N15="b",N15="bs"),M19,0)))</f>
        <v>VECSERI</v>
      </c>
      <c r="P15" s="472"/>
      <c r="Q15" s="359"/>
      <c r="R15" s="360"/>
      <c r="S15" s="361"/>
      <c r="T15" s="361"/>
      <c r="U15" s="466" t="str">
        <f>Birók!P28</f>
        <v xml:space="preserve"> </v>
      </c>
      <c r="V15" s="361"/>
      <c r="W15" s="361"/>
      <c r="X15" s="361"/>
      <c r="Y15" s="183"/>
      <c r="Z15" s="183"/>
      <c r="AA15" s="183" t="s">
        <v>112</v>
      </c>
      <c r="AB15" s="184">
        <v>3</v>
      </c>
      <c r="AC15" s="184">
        <v>2</v>
      </c>
      <c r="AD15" s="184">
        <v>1</v>
      </c>
      <c r="AE15" s="184">
        <v>0</v>
      </c>
      <c r="AF15" s="184">
        <v>0</v>
      </c>
      <c r="AG15" s="184">
        <v>0</v>
      </c>
      <c r="AH15" s="184">
        <v>0</v>
      </c>
      <c r="AI15" s="205"/>
      <c r="AJ15" s="205"/>
      <c r="AK15" s="205"/>
      <c r="AL15" s="361"/>
      <c r="AM15" s="361"/>
      <c r="AN15" s="361"/>
      <c r="AO15" s="361"/>
      <c r="AP15" s="361"/>
      <c r="AQ15" s="361"/>
      <c r="AR15" s="361"/>
      <c r="AS15" s="361"/>
    </row>
    <row r="16" spans="1:45" s="63" customFormat="1" ht="12.9" customHeight="1">
      <c r="A16" s="363">
        <v>5</v>
      </c>
      <c r="B16" t="str">
        <f>IF($E16="","",VLOOKUP($E16,'L12 előkészítő'!$A$7:$O$22,14))</f>
        <v/>
      </c>
      <c r="C16" t="str">
        <f>IF($E16="","",VLOOKUP($E16,'L12 előkészítő'!$A$7:$O$22,15))</f>
        <v/>
      </c>
      <c r="D16" t="str">
        <f>IF($E16="","",VLOOKUP($E16,'L12 előkészítő'!$A$7:$O$22,5))</f>
        <v/>
      </c>
      <c r="E16" s="455"/>
      <c r="F16" s="293" t="s">
        <v>245</v>
      </c>
      <c r="G16" s="293" t="s">
        <v>202</v>
      </c>
      <c r="H16" s="293"/>
      <c r="I16" t="str">
        <f>IF($E16="","",VLOOKUP($E16,'L12 előkészítő'!$A$7:$O$22,4))</f>
        <v/>
      </c>
      <c r="J16" s="478"/>
      <c r="K16" s="458"/>
      <c r="L16" s="458"/>
      <c r="M16" s="458"/>
      <c r="N16" s="475"/>
      <c r="O16" s="382" t="s">
        <v>261</v>
      </c>
      <c r="P16" s="479"/>
      <c r="Q16" s="480"/>
      <c r="R16" s="360"/>
      <c r="S16" s="361"/>
      <c r="T16" s="361"/>
      <c r="U16" s="466" t="str">
        <f>Birók!P29</f>
        <v xml:space="preserve"> </v>
      </c>
      <c r="V16" s="361"/>
      <c r="W16" s="361"/>
      <c r="X16" s="361"/>
      <c r="Y16" s="183"/>
      <c r="Z16" s="183"/>
      <c r="AA16" s="183"/>
      <c r="AB16" s="183"/>
      <c r="AC16" s="183"/>
      <c r="AD16" s="183"/>
      <c r="AE16" s="183"/>
      <c r="AF16" s="183"/>
      <c r="AG16" s="183"/>
      <c r="AH16" s="183"/>
      <c r="AI16" s="205"/>
      <c r="AJ16" s="205"/>
      <c r="AK16" s="205"/>
      <c r="AL16" s="361"/>
      <c r="AM16" s="361"/>
      <c r="AN16" s="361"/>
      <c r="AO16" s="361"/>
      <c r="AP16" s="361"/>
      <c r="AQ16" s="361"/>
      <c r="AR16" s="361"/>
      <c r="AS16" s="361"/>
    </row>
    <row r="17" spans="1:45" s="63" customFormat="1" ht="12.9" customHeight="1">
      <c r="A17" s="363"/>
      <c r="B17" s="460"/>
      <c r="C17" s="461"/>
      <c r="D17" s="461"/>
      <c r="E17" s="470"/>
      <c r="F17" s="458"/>
      <c r="G17" s="458"/>
      <c r="H17" s="463"/>
      <c r="I17" s="464" t="s">
        <v>231</v>
      </c>
      <c r="J17" s="369" t="s">
        <v>232</v>
      </c>
      <c r="K17" s="465" t="str">
        <f>UPPER(IF(OR(J17="a",J17="as"),F16,IF(OR(J17="b",J17="bs"),F18,0)))</f>
        <v>KISS</v>
      </c>
      <c r="L17" s="465"/>
      <c r="M17" s="458"/>
      <c r="N17" s="475"/>
      <c r="O17" s="464"/>
      <c r="P17" s="479"/>
      <c r="Q17" s="480"/>
      <c r="R17" s="360"/>
      <c r="S17" s="361"/>
      <c r="T17" s="361"/>
      <c r="U17" s="481" t="str">
        <f>Birók!P30</f>
        <v>Egyik sem</v>
      </c>
      <c r="V17" s="361"/>
      <c r="W17" s="361"/>
      <c r="X17" s="361"/>
      <c r="Y17" s="183"/>
      <c r="Z17" s="183"/>
      <c r="AA17" s="183" t="s">
        <v>82</v>
      </c>
      <c r="AB17" s="184">
        <v>150</v>
      </c>
      <c r="AC17" s="184">
        <v>120</v>
      </c>
      <c r="AD17" s="184">
        <v>90</v>
      </c>
      <c r="AE17" s="184">
        <v>60</v>
      </c>
      <c r="AF17" s="184">
        <v>40</v>
      </c>
      <c r="AG17" s="184">
        <v>25</v>
      </c>
      <c r="AH17" s="184">
        <v>15</v>
      </c>
      <c r="AI17" s="205"/>
      <c r="AJ17" s="205"/>
      <c r="AK17" s="205"/>
      <c r="AL17" s="361"/>
      <c r="AM17" s="361"/>
      <c r="AN17" s="361"/>
      <c r="AO17" s="361"/>
      <c r="AP17" s="361"/>
      <c r="AQ17" s="361"/>
      <c r="AR17" s="361"/>
      <c r="AS17" s="361"/>
    </row>
    <row r="18" spans="1:45" s="63" customFormat="1" ht="12.9" customHeight="1">
      <c r="A18" s="363">
        <v>6</v>
      </c>
      <c r="B18" t="str">
        <f>IF($E18="","",VLOOKUP($E18,'L12 előkészítő'!$A$7:$O$22,14))</f>
        <v/>
      </c>
      <c r="C18" t="str">
        <f>IF($E18="","",VLOOKUP($E18,'L12 előkészítő'!$A$7:$O$22,15))</f>
        <v/>
      </c>
      <c r="D18" t="str">
        <f>IF($E18="","",VLOOKUP($E18,'L12 előkészítő'!$A$7:$O$22,5))</f>
        <v/>
      </c>
      <c r="E18" s="455"/>
      <c r="F18" s="293" t="s">
        <v>247</v>
      </c>
      <c r="G18" s="293" t="s">
        <v>262</v>
      </c>
      <c r="H18" s="293"/>
      <c r="I18" t="str">
        <f>IF($E18="","",VLOOKUP($E18,'L12 előkészítő'!$A$7:$O$22,4))</f>
        <v/>
      </c>
      <c r="J18" s="467"/>
      <c r="K18" s="382" t="s">
        <v>260</v>
      </c>
      <c r="L18" s="469"/>
      <c r="M18" s="458"/>
      <c r="N18" s="475"/>
      <c r="O18" s="473"/>
      <c r="P18" s="479"/>
      <c r="Q18" s="480"/>
      <c r="R18" s="360"/>
      <c r="S18" s="361"/>
      <c r="T18" s="361"/>
      <c r="U18" s="361"/>
      <c r="V18" s="361"/>
      <c r="W18" s="361"/>
      <c r="X18" s="361"/>
      <c r="Y18" s="183"/>
      <c r="Z18" s="183"/>
      <c r="AA18" s="183" t="s">
        <v>86</v>
      </c>
      <c r="AB18" s="184">
        <v>120</v>
      </c>
      <c r="AC18" s="184">
        <v>90</v>
      </c>
      <c r="AD18" s="184">
        <v>60</v>
      </c>
      <c r="AE18" s="184">
        <v>40</v>
      </c>
      <c r="AF18" s="184">
        <v>25</v>
      </c>
      <c r="AG18" s="184">
        <v>15</v>
      </c>
      <c r="AH18" s="184">
        <v>8</v>
      </c>
      <c r="AI18" s="205"/>
      <c r="AJ18" s="205"/>
      <c r="AK18" s="205"/>
      <c r="AL18" s="361"/>
      <c r="AM18" s="361"/>
      <c r="AN18" s="361"/>
      <c r="AO18" s="361"/>
      <c r="AP18" s="361"/>
      <c r="AQ18" s="361"/>
      <c r="AR18" s="361"/>
      <c r="AS18" s="361"/>
    </row>
    <row r="19" spans="1:45" s="63" customFormat="1" ht="12.9" customHeight="1">
      <c r="A19" s="363"/>
      <c r="B19" s="460"/>
      <c r="C19" s="461"/>
      <c r="D19" s="461"/>
      <c r="E19" s="470"/>
      <c r="F19" s="458"/>
      <c r="G19" s="458"/>
      <c r="H19" s="463"/>
      <c r="I19" s="458"/>
      <c r="J19" s="471"/>
      <c r="K19" s="464" t="s">
        <v>231</v>
      </c>
      <c r="L19" s="378" t="s">
        <v>235</v>
      </c>
      <c r="M19" s="465" t="str">
        <f>UPPER(IF(OR(L19="a",L19="as"),K17,IF(OR(L19="b",L19="bs"),K21,0)))</f>
        <v>KISS</v>
      </c>
      <c r="N19" s="482"/>
      <c r="O19" s="473"/>
      <c r="P19" s="479"/>
      <c r="Q19" s="480"/>
      <c r="R19" s="360"/>
      <c r="S19" s="361"/>
      <c r="T19" s="361"/>
      <c r="U19" s="361"/>
      <c r="V19" s="361"/>
      <c r="W19" s="361"/>
      <c r="X19" s="361"/>
      <c r="Y19" s="183"/>
      <c r="Z19" s="183"/>
      <c r="AA19" s="183" t="s">
        <v>90</v>
      </c>
      <c r="AB19" s="184">
        <v>90</v>
      </c>
      <c r="AC19" s="184">
        <v>60</v>
      </c>
      <c r="AD19" s="184">
        <v>40</v>
      </c>
      <c r="AE19" s="184">
        <v>25</v>
      </c>
      <c r="AF19" s="184">
        <v>15</v>
      </c>
      <c r="AG19" s="184">
        <v>8</v>
      </c>
      <c r="AH19" s="184">
        <v>4</v>
      </c>
      <c r="AI19" s="205"/>
      <c r="AJ19" s="205"/>
      <c r="AK19" s="205"/>
      <c r="AL19" s="361"/>
      <c r="AM19" s="361"/>
      <c r="AN19" s="361"/>
      <c r="AO19" s="361"/>
      <c r="AP19" s="361"/>
      <c r="AQ19" s="361"/>
      <c r="AR19" s="361"/>
      <c r="AS19" s="361"/>
    </row>
    <row r="20" spans="1:45" s="63" customFormat="1" ht="12.9" customHeight="1">
      <c r="A20" s="363">
        <v>7</v>
      </c>
      <c r="B20" t="str">
        <f>IF($E20="","",VLOOKUP($E20,'L12 előkészítő'!$A$7:$O$22,14))</f>
        <v/>
      </c>
      <c r="C20" t="str">
        <f>IF($E20="","",VLOOKUP($E20,'L12 előkészítő'!$A$7:$O$22,15))</f>
        <v/>
      </c>
      <c r="D20" t="str">
        <f>IF($E20="","",VLOOKUP($E20,'L12 előkészítő'!$A$7:$O$22,5))</f>
        <v/>
      </c>
      <c r="E20" s="455"/>
      <c r="F20" s="293" t="s">
        <v>250</v>
      </c>
      <c r="G20" s="293" t="s">
        <v>191</v>
      </c>
      <c r="H20" s="293"/>
      <c r="I20" t="str">
        <f>IF($E20="","",VLOOKUP($E20,'L12 előkészítő'!$A$7:$O$22,4))</f>
        <v/>
      </c>
      <c r="J20" s="457"/>
      <c r="K20" s="458"/>
      <c r="L20" s="474"/>
      <c r="M20" s="382" t="s">
        <v>263</v>
      </c>
      <c r="N20" s="473"/>
      <c r="O20" s="473"/>
      <c r="P20" s="479"/>
      <c r="Q20" s="480"/>
      <c r="R20" s="360"/>
      <c r="S20" s="361"/>
      <c r="T20" s="361"/>
      <c r="U20" s="361"/>
      <c r="V20" s="361"/>
      <c r="W20" s="361"/>
      <c r="X20" s="361"/>
      <c r="Y20" s="183"/>
      <c r="Z20" s="183"/>
      <c r="AA20" s="183" t="s">
        <v>101</v>
      </c>
      <c r="AB20" s="184">
        <v>60</v>
      </c>
      <c r="AC20" s="184">
        <v>40</v>
      </c>
      <c r="AD20" s="184">
        <v>25</v>
      </c>
      <c r="AE20" s="184">
        <v>15</v>
      </c>
      <c r="AF20" s="184">
        <v>8</v>
      </c>
      <c r="AG20" s="184">
        <v>4</v>
      </c>
      <c r="AH20" s="184">
        <v>2</v>
      </c>
      <c r="AI20" s="205"/>
      <c r="AJ20" s="205"/>
      <c r="AK20" s="205"/>
      <c r="AL20" s="361"/>
      <c r="AM20" s="361"/>
      <c r="AN20" s="361"/>
      <c r="AO20" s="361"/>
      <c r="AP20" s="361"/>
      <c r="AQ20" s="361"/>
      <c r="AR20" s="361"/>
      <c r="AS20" s="361"/>
    </row>
    <row r="21" spans="1:45" s="63" customFormat="1" ht="12.9" customHeight="1">
      <c r="A21" s="363"/>
      <c r="B21" s="460"/>
      <c r="C21" s="461"/>
      <c r="D21" s="461"/>
      <c r="E21" s="462"/>
      <c r="F21" s="458"/>
      <c r="G21" s="458"/>
      <c r="H21" s="463"/>
      <c r="I21" s="464" t="s">
        <v>231</v>
      </c>
      <c r="J21" s="369" t="s">
        <v>232</v>
      </c>
      <c r="K21" s="465" t="str">
        <f>UPPER(IF(OR(J21="a",J21="as"),F20,IF(OR(J21="b",J21="bs"),F22,0)))</f>
        <v>VINCZÚR</v>
      </c>
      <c r="L21" s="476"/>
      <c r="M21" s="458"/>
      <c r="N21" s="473"/>
      <c r="O21" s="473"/>
      <c r="P21" s="479"/>
      <c r="Q21" s="480"/>
      <c r="R21" s="360"/>
      <c r="S21" s="361"/>
      <c r="T21" s="361"/>
      <c r="U21" s="361"/>
      <c r="V21" s="361"/>
      <c r="W21" s="361"/>
      <c r="X21" s="361"/>
      <c r="Y21" s="183"/>
      <c r="Z21" s="183"/>
      <c r="AA21" s="183" t="s">
        <v>102</v>
      </c>
      <c r="AB21" s="184">
        <v>40</v>
      </c>
      <c r="AC21" s="184">
        <v>25</v>
      </c>
      <c r="AD21" s="184">
        <v>15</v>
      </c>
      <c r="AE21" s="184">
        <v>8</v>
      </c>
      <c r="AF21" s="184">
        <v>4</v>
      </c>
      <c r="AG21" s="184">
        <v>2</v>
      </c>
      <c r="AH21" s="184">
        <v>1</v>
      </c>
      <c r="AI21" s="205"/>
      <c r="AJ21" s="205"/>
      <c r="AK21" s="205"/>
      <c r="AL21" s="361"/>
      <c r="AM21" s="361"/>
      <c r="AN21" s="361"/>
      <c r="AO21" s="361"/>
      <c r="AP21" s="361"/>
      <c r="AQ21" s="361"/>
      <c r="AR21" s="361"/>
      <c r="AS21" s="361"/>
    </row>
    <row r="22" spans="1:45" s="63" customFormat="1" ht="12.9" customHeight="1">
      <c r="A22" s="348">
        <v>8</v>
      </c>
      <c r="B22" t="str">
        <f>IF($E22="","",VLOOKUP($E22,'L12 előkészítő'!$A$7:$O$22,14))</f>
        <v/>
      </c>
      <c r="C22" t="str">
        <f>IF($E22="","",VLOOKUP($E22,'L12 előkészítő'!$A$7:$O$22,15))</f>
        <v/>
      </c>
      <c r="D22" t="str">
        <f>IF($E22="","",VLOOKUP($E22,'L12 előkészítő'!$A$7:$O$22,5))</f>
        <v/>
      </c>
      <c r="E22" s="455"/>
      <c r="F22" s="456" t="s">
        <v>264</v>
      </c>
      <c r="G22" s="456" t="s">
        <v>207</v>
      </c>
      <c r="H22" s="456"/>
      <c r="I22" t="str">
        <f>IF($E22="","",VLOOKUP($E22,'L12 előkészítő'!$A$7:$O$22,4))</f>
        <v/>
      </c>
      <c r="J22" s="477"/>
      <c r="K22" s="382" t="s">
        <v>260</v>
      </c>
      <c r="L22" s="458"/>
      <c r="M22" s="458"/>
      <c r="N22" s="473"/>
      <c r="O22" s="473"/>
      <c r="P22" s="479"/>
      <c r="Q22" s="480"/>
      <c r="R22" s="360"/>
      <c r="S22" s="361"/>
      <c r="T22" s="361"/>
      <c r="U22" s="361"/>
      <c r="V22" s="361"/>
      <c r="W22" s="361"/>
      <c r="X22" s="361"/>
      <c r="Y22" s="183"/>
      <c r="Z22" s="183"/>
      <c r="AA22" s="183" t="s">
        <v>103</v>
      </c>
      <c r="AB22" s="184">
        <v>25</v>
      </c>
      <c r="AC22" s="184">
        <v>15</v>
      </c>
      <c r="AD22" s="184">
        <v>10</v>
      </c>
      <c r="AE22" s="184">
        <v>6</v>
      </c>
      <c r="AF22" s="184">
        <v>3</v>
      </c>
      <c r="AG22" s="184">
        <v>1</v>
      </c>
      <c r="AH22" s="184">
        <v>0</v>
      </c>
      <c r="AI22" s="205"/>
      <c r="AJ22" s="205"/>
      <c r="AK22" s="205"/>
      <c r="AL22" s="361"/>
      <c r="AM22" s="361"/>
      <c r="AN22" s="361"/>
      <c r="AO22" s="361"/>
      <c r="AP22" s="361"/>
      <c r="AQ22" s="361"/>
      <c r="AR22" s="361"/>
      <c r="AS22" s="361"/>
    </row>
    <row r="23" spans="1:45" s="63" customFormat="1" ht="9.6" customHeight="1">
      <c r="A23" s="483"/>
      <c r="B23" s="357"/>
      <c r="C23" s="357"/>
      <c r="D23" s="357"/>
      <c r="E23" s="462"/>
      <c r="F23" s="357"/>
      <c r="G23" s="357"/>
      <c r="H23" s="357"/>
      <c r="I23" s="357"/>
      <c r="J23" s="462"/>
      <c r="K23" s="357"/>
      <c r="L23" s="357"/>
      <c r="M23" s="357"/>
      <c r="N23" s="359"/>
      <c r="O23" s="359"/>
      <c r="P23" s="359"/>
      <c r="Q23" s="359"/>
      <c r="R23" s="360"/>
      <c r="S23" s="361"/>
      <c r="T23" s="361"/>
      <c r="U23" s="361"/>
      <c r="V23" s="361"/>
      <c r="W23" s="361"/>
      <c r="X23" s="361"/>
      <c r="Y23" s="183"/>
      <c r="Z23" s="183"/>
      <c r="AA23" s="183" t="s">
        <v>104</v>
      </c>
      <c r="AB23" s="184">
        <v>15</v>
      </c>
      <c r="AC23" s="184">
        <v>10</v>
      </c>
      <c r="AD23" s="184">
        <v>6</v>
      </c>
      <c r="AE23" s="184">
        <v>3</v>
      </c>
      <c r="AF23" s="184">
        <v>1</v>
      </c>
      <c r="AG23" s="184">
        <v>0</v>
      </c>
      <c r="AH23" s="184">
        <v>0</v>
      </c>
      <c r="AI23" s="205"/>
      <c r="AJ23" s="205"/>
      <c r="AK23" s="205"/>
      <c r="AL23" s="361"/>
      <c r="AM23" s="361"/>
      <c r="AN23" s="361"/>
      <c r="AO23" s="361"/>
      <c r="AP23" s="361"/>
      <c r="AQ23" s="361"/>
      <c r="AR23" s="361"/>
      <c r="AS23" s="361"/>
    </row>
    <row r="24" spans="1:45" s="63" customFormat="1" ht="9.6" customHeight="1">
      <c r="A24" s="484"/>
      <c r="B24" s="462"/>
      <c r="C24" s="462"/>
      <c r="D24" s="462"/>
      <c r="E24" s="462"/>
      <c r="F24" s="357"/>
      <c r="G24" s="357"/>
      <c r="H24" s="361"/>
      <c r="I24" s="485"/>
      <c r="J24" s="462"/>
      <c r="K24" s="357"/>
      <c r="L24" s="357"/>
      <c r="M24" s="357"/>
      <c r="N24" s="359"/>
      <c r="O24" s="359"/>
      <c r="P24" s="359"/>
      <c r="Q24" s="359"/>
      <c r="R24" s="360"/>
      <c r="S24" s="361"/>
      <c r="T24" s="361"/>
      <c r="U24" s="361"/>
      <c r="V24" s="361"/>
      <c r="W24" s="361"/>
      <c r="X24" s="361"/>
      <c r="Y24" s="183"/>
      <c r="Z24" s="183"/>
      <c r="AA24" s="183" t="s">
        <v>106</v>
      </c>
      <c r="AB24" s="184">
        <v>10</v>
      </c>
      <c r="AC24" s="184">
        <v>6</v>
      </c>
      <c r="AD24" s="184">
        <v>3</v>
      </c>
      <c r="AE24" s="184">
        <v>1</v>
      </c>
      <c r="AF24" s="184">
        <v>0</v>
      </c>
      <c r="AG24" s="184">
        <v>0</v>
      </c>
      <c r="AH24" s="184">
        <v>0</v>
      </c>
      <c r="AI24" s="205"/>
      <c r="AJ24" s="205"/>
      <c r="AK24" s="205"/>
      <c r="AL24" s="361"/>
      <c r="AM24" s="361"/>
      <c r="AN24" s="361"/>
      <c r="AO24" s="361"/>
      <c r="AP24" s="361"/>
      <c r="AQ24" s="361"/>
      <c r="AR24" s="361"/>
      <c r="AS24" s="361"/>
    </row>
    <row r="25" spans="1:45" s="63" customFormat="1" ht="9.6" customHeight="1">
      <c r="A25" s="484"/>
      <c r="B25" s="357"/>
      <c r="C25" s="357"/>
      <c r="D25" s="357"/>
      <c r="E25" s="462"/>
      <c r="F25" s="357"/>
      <c r="G25" s="357"/>
      <c r="H25" s="357"/>
      <c r="I25" s="357"/>
      <c r="J25" s="462"/>
      <c r="K25" s="357"/>
      <c r="L25" s="486"/>
      <c r="M25" s="357"/>
      <c r="N25" s="359"/>
      <c r="O25" s="359"/>
      <c r="P25" s="359"/>
      <c r="Q25" s="359"/>
      <c r="R25" s="360"/>
      <c r="S25" s="361"/>
      <c r="T25" s="361"/>
      <c r="U25" s="361"/>
      <c r="V25" s="361"/>
      <c r="W25" s="361"/>
      <c r="X25" s="361"/>
      <c r="Y25" s="183"/>
      <c r="Z25" s="183"/>
      <c r="AA25" s="183" t="s">
        <v>107</v>
      </c>
      <c r="AB25" s="184">
        <v>6</v>
      </c>
      <c r="AC25" s="184">
        <v>3</v>
      </c>
      <c r="AD25" s="184">
        <v>1</v>
      </c>
      <c r="AE25" s="184">
        <v>0</v>
      </c>
      <c r="AF25" s="184">
        <v>0</v>
      </c>
      <c r="AG25" s="184">
        <v>0</v>
      </c>
      <c r="AH25" s="184">
        <v>0</v>
      </c>
      <c r="AI25" s="205"/>
      <c r="AJ25" s="205"/>
      <c r="AK25" s="205"/>
      <c r="AL25" s="361"/>
      <c r="AM25" s="361"/>
      <c r="AN25" s="361"/>
      <c r="AO25" s="361"/>
      <c r="AP25" s="361"/>
      <c r="AQ25" s="361"/>
      <c r="AR25" s="361"/>
      <c r="AS25" s="361"/>
    </row>
    <row r="26" spans="1:45" s="63" customFormat="1" ht="9.6" customHeight="1">
      <c r="A26" s="484"/>
      <c r="B26" s="462"/>
      <c r="C26" s="462"/>
      <c r="D26" s="462"/>
      <c r="E26" s="462"/>
      <c r="F26" s="357"/>
      <c r="G26" s="357"/>
      <c r="H26" s="361"/>
      <c r="I26" s="357"/>
      <c r="J26" s="462"/>
      <c r="K26" s="485"/>
      <c r="L26" s="462"/>
      <c r="M26" s="357"/>
      <c r="N26" s="359"/>
      <c r="O26" s="359"/>
      <c r="P26" s="359"/>
      <c r="Q26" s="359"/>
      <c r="R26" s="360"/>
      <c r="S26" s="361"/>
      <c r="T26" s="361"/>
      <c r="U26" s="361"/>
      <c r="V26" s="361"/>
      <c r="W26" s="361"/>
      <c r="X26" s="361"/>
      <c r="Y26" s="183"/>
      <c r="Z26" s="183"/>
      <c r="AA26" s="183" t="s">
        <v>109</v>
      </c>
      <c r="AB26" s="184">
        <v>3</v>
      </c>
      <c r="AC26" s="184">
        <v>2</v>
      </c>
      <c r="AD26" s="184">
        <v>1</v>
      </c>
      <c r="AE26" s="184">
        <v>0</v>
      </c>
      <c r="AF26" s="184">
        <v>0</v>
      </c>
      <c r="AG26" s="184">
        <v>0</v>
      </c>
      <c r="AH26" s="184">
        <v>0</v>
      </c>
      <c r="AI26" s="205"/>
      <c r="AJ26" s="205"/>
      <c r="AK26" s="205"/>
      <c r="AL26" s="361"/>
      <c r="AM26" s="361"/>
      <c r="AN26" s="361"/>
      <c r="AO26" s="361"/>
      <c r="AP26" s="361"/>
      <c r="AQ26" s="361"/>
      <c r="AR26" s="361"/>
      <c r="AS26" s="361"/>
    </row>
    <row r="27" spans="1:45" s="63" customFormat="1" ht="9.6" customHeight="1">
      <c r="A27" s="484"/>
      <c r="B27" s="357"/>
      <c r="C27" s="357"/>
      <c r="D27" s="357"/>
      <c r="E27" s="462"/>
      <c r="F27" s="357"/>
      <c r="G27" s="357"/>
      <c r="H27" s="357"/>
      <c r="I27" s="357"/>
      <c r="J27" s="462"/>
      <c r="K27" s="357"/>
      <c r="L27" s="357"/>
      <c r="M27" s="357"/>
      <c r="N27" s="359"/>
      <c r="O27" s="359"/>
      <c r="P27" s="359"/>
      <c r="Q27" s="359"/>
      <c r="R27" s="360"/>
      <c r="S27" s="487"/>
      <c r="T27" s="361"/>
      <c r="U27" s="361"/>
      <c r="V27" s="361"/>
      <c r="W27" s="361"/>
      <c r="X27" s="361"/>
      <c r="Y27" s="296"/>
      <c r="Z27" s="296"/>
      <c r="AA27" s="296"/>
      <c r="AB27" s="296"/>
      <c r="AC27" s="296"/>
      <c r="AD27" s="296"/>
      <c r="AE27" s="296"/>
      <c r="AF27" s="296"/>
      <c r="AG27" s="296"/>
      <c r="AH27" s="296"/>
      <c r="AI27" s="205"/>
      <c r="AJ27" s="205"/>
      <c r="AK27" s="205"/>
      <c r="AL27" s="361"/>
      <c r="AM27" s="361"/>
      <c r="AN27" s="361"/>
      <c r="AO27" s="361"/>
      <c r="AP27" s="361"/>
      <c r="AQ27" s="361"/>
      <c r="AR27" s="361"/>
      <c r="AS27" s="361"/>
    </row>
    <row r="28" spans="1:45" s="63" customFormat="1" ht="9.6" customHeight="1">
      <c r="A28" s="484"/>
      <c r="B28" s="462"/>
      <c r="C28" s="462"/>
      <c r="D28" s="462"/>
      <c r="E28" s="462"/>
      <c r="F28" s="357"/>
      <c r="G28" s="357"/>
      <c r="H28" s="361"/>
      <c r="I28" s="485"/>
      <c r="J28" s="462"/>
      <c r="K28" s="357"/>
      <c r="L28" s="357"/>
      <c r="M28" s="357"/>
      <c r="N28" s="359"/>
      <c r="O28" s="359"/>
      <c r="P28" s="359"/>
      <c r="Q28" s="359"/>
      <c r="R28" s="360"/>
      <c r="S28" s="361"/>
      <c r="T28" s="361"/>
      <c r="U28" s="361"/>
      <c r="V28" s="361"/>
      <c r="W28" s="361"/>
      <c r="X28" s="361"/>
      <c r="Y28" s="296"/>
      <c r="Z28" s="296"/>
      <c r="AA28" s="296"/>
      <c r="AB28" s="296"/>
      <c r="AC28" s="296"/>
      <c r="AD28" s="296"/>
      <c r="AE28" s="296"/>
      <c r="AF28" s="296"/>
      <c r="AG28" s="296"/>
      <c r="AH28" s="296"/>
      <c r="AI28" s="205"/>
      <c r="AJ28" s="205"/>
      <c r="AK28" s="205"/>
      <c r="AL28" s="361"/>
      <c r="AM28" s="361"/>
      <c r="AN28" s="361"/>
      <c r="AO28" s="361"/>
      <c r="AP28" s="361"/>
      <c r="AQ28" s="361"/>
      <c r="AR28" s="361"/>
      <c r="AS28" s="361"/>
    </row>
    <row r="29" spans="1:45" s="63" customFormat="1" ht="9.6" customHeight="1">
      <c r="A29" s="484"/>
      <c r="B29" s="357"/>
      <c r="C29" s="357"/>
      <c r="D29" s="357"/>
      <c r="E29" s="462"/>
      <c r="F29" s="357"/>
      <c r="G29" s="357"/>
      <c r="H29" s="357"/>
      <c r="I29" s="357"/>
      <c r="J29" s="462"/>
      <c r="K29" s="357"/>
      <c r="L29" s="357"/>
      <c r="M29" s="357"/>
      <c r="N29" s="359"/>
      <c r="O29" s="359"/>
      <c r="P29" s="359"/>
      <c r="Q29" s="359"/>
      <c r="R29" s="360"/>
      <c r="S29" s="361"/>
      <c r="T29" s="361"/>
      <c r="U29" s="361"/>
      <c r="V29" s="361"/>
      <c r="W29" s="361"/>
      <c r="X29" s="361"/>
      <c r="Y29" s="361"/>
      <c r="Z29" s="361"/>
      <c r="AA29" s="361"/>
      <c r="AB29" s="361"/>
      <c r="AC29" s="361"/>
      <c r="AD29" s="361"/>
      <c r="AE29" s="361"/>
      <c r="AF29" s="361"/>
      <c r="AG29" s="361"/>
      <c r="AH29" s="361"/>
      <c r="AI29" s="488"/>
      <c r="AJ29" s="488"/>
      <c r="AK29" s="488"/>
      <c r="AL29" s="361"/>
      <c r="AM29" s="361"/>
      <c r="AN29" s="361"/>
      <c r="AO29" s="361"/>
      <c r="AP29" s="361"/>
      <c r="AQ29" s="361"/>
      <c r="AR29" s="361"/>
      <c r="AS29" s="361"/>
    </row>
    <row r="30" spans="1:45" s="63" customFormat="1" ht="9.6" customHeight="1">
      <c r="A30" s="484"/>
      <c r="B30" s="462"/>
      <c r="C30" s="462"/>
      <c r="D30" s="462"/>
      <c r="E30" s="462"/>
      <c r="F30" s="357"/>
      <c r="G30" s="357"/>
      <c r="H30" s="361"/>
      <c r="I30" s="357"/>
      <c r="J30" s="462"/>
      <c r="K30" s="357"/>
      <c r="L30" s="357"/>
      <c r="M30" s="485"/>
      <c r="N30" s="462"/>
      <c r="O30" s="357"/>
      <c r="P30" s="359"/>
      <c r="Q30" s="359"/>
      <c r="R30" s="360"/>
      <c r="S30" s="361"/>
      <c r="T30" s="361"/>
      <c r="U30" s="361"/>
      <c r="V30" s="361"/>
      <c r="W30" s="361"/>
      <c r="X30" s="361"/>
      <c r="Y30" s="361"/>
      <c r="Z30" s="361"/>
      <c r="AA30" s="361"/>
      <c r="AB30" s="361"/>
      <c r="AC30" s="361"/>
      <c r="AD30" s="361"/>
      <c r="AE30" s="361"/>
      <c r="AF30" s="361"/>
      <c r="AG30" s="361"/>
      <c r="AH30" s="361"/>
      <c r="AI30" s="488"/>
      <c r="AJ30" s="488"/>
      <c r="AK30" s="488"/>
      <c r="AL30" s="361"/>
      <c r="AM30" s="361"/>
      <c r="AN30" s="361"/>
      <c r="AO30" s="361"/>
      <c r="AP30" s="361"/>
      <c r="AQ30" s="361"/>
      <c r="AR30" s="361"/>
      <c r="AS30" s="361"/>
    </row>
    <row r="31" spans="1:45" s="63" customFormat="1" ht="9.6" customHeight="1">
      <c r="A31" s="484"/>
      <c r="B31" s="357"/>
      <c r="C31" s="357"/>
      <c r="D31" s="357"/>
      <c r="E31" s="462"/>
      <c r="F31" s="357"/>
      <c r="G31" s="357"/>
      <c r="H31" s="357"/>
      <c r="I31" s="357"/>
      <c r="J31" s="462"/>
      <c r="K31" s="357"/>
      <c r="L31" s="357"/>
      <c r="M31" s="357"/>
      <c r="N31" s="359"/>
      <c r="O31" s="357"/>
      <c r="P31" s="359"/>
      <c r="Q31" s="359"/>
      <c r="R31" s="360"/>
      <c r="S31" s="361"/>
      <c r="T31" s="361"/>
      <c r="U31" s="361"/>
      <c r="V31" s="361"/>
      <c r="W31" s="361"/>
      <c r="X31" s="361"/>
      <c r="Y31" s="361"/>
      <c r="Z31" s="361"/>
      <c r="AA31" s="361"/>
      <c r="AB31" s="361"/>
      <c r="AC31" s="361"/>
      <c r="AD31" s="361"/>
      <c r="AE31" s="361"/>
      <c r="AF31" s="361"/>
      <c r="AG31" s="361"/>
      <c r="AH31" s="361"/>
      <c r="AI31" s="488"/>
      <c r="AJ31" s="488"/>
      <c r="AK31" s="488"/>
      <c r="AL31" s="361"/>
      <c r="AM31" s="361"/>
      <c r="AN31" s="361"/>
      <c r="AO31" s="361"/>
      <c r="AP31" s="361"/>
      <c r="AQ31" s="361"/>
      <c r="AR31" s="361"/>
      <c r="AS31" s="361"/>
    </row>
    <row r="32" spans="1:45" s="63" customFormat="1" ht="9.6" customHeight="1">
      <c r="A32" s="484"/>
      <c r="B32" s="462"/>
      <c r="C32" s="462"/>
      <c r="D32" s="462"/>
      <c r="E32" s="462"/>
      <c r="F32" s="357"/>
      <c r="G32" s="357"/>
      <c r="H32" s="361"/>
      <c r="I32" s="485"/>
      <c r="J32" s="462"/>
      <c r="K32" s="357"/>
      <c r="L32" s="357"/>
      <c r="M32" s="357"/>
      <c r="N32" s="359"/>
      <c r="O32" s="359"/>
      <c r="P32" s="359"/>
      <c r="Q32" s="359"/>
      <c r="R32" s="360"/>
      <c r="S32" s="361"/>
      <c r="T32" s="361"/>
      <c r="U32" s="361"/>
      <c r="V32" s="361"/>
      <c r="W32" s="361"/>
      <c r="X32" s="361"/>
      <c r="Y32" s="361"/>
      <c r="Z32" s="361"/>
      <c r="AA32" s="361"/>
      <c r="AB32" s="361"/>
      <c r="AC32" s="361"/>
      <c r="AD32" s="361"/>
      <c r="AE32" s="361"/>
      <c r="AF32" s="361"/>
      <c r="AG32" s="361"/>
      <c r="AH32" s="361"/>
      <c r="AI32" s="488"/>
      <c r="AJ32" s="488"/>
      <c r="AK32" s="488"/>
      <c r="AL32" s="361"/>
      <c r="AM32" s="361"/>
      <c r="AN32" s="361"/>
      <c r="AO32" s="361"/>
      <c r="AP32" s="361"/>
      <c r="AQ32" s="361"/>
      <c r="AR32" s="361"/>
      <c r="AS32" s="361"/>
    </row>
    <row r="33" spans="1:45" s="63" customFormat="1" ht="9.6" customHeight="1">
      <c r="A33" s="484"/>
      <c r="B33" s="357"/>
      <c r="C33" s="357"/>
      <c r="D33" s="357"/>
      <c r="E33" s="462"/>
      <c r="F33" s="357"/>
      <c r="G33" s="357"/>
      <c r="H33" s="357"/>
      <c r="I33" s="357"/>
      <c r="J33" s="462"/>
      <c r="K33" s="357"/>
      <c r="L33" s="486"/>
      <c r="M33" s="357"/>
      <c r="N33" s="359"/>
      <c r="O33" s="359"/>
      <c r="P33" s="359"/>
      <c r="Q33" s="359"/>
      <c r="R33" s="360"/>
      <c r="S33" s="361"/>
      <c r="T33" s="361"/>
      <c r="U33" s="361"/>
      <c r="V33" s="361"/>
      <c r="W33" s="361"/>
      <c r="X33" s="361"/>
      <c r="Y33" s="361"/>
      <c r="Z33" s="361"/>
      <c r="AA33" s="361"/>
      <c r="AB33" s="361"/>
      <c r="AC33" s="361"/>
      <c r="AD33" s="361"/>
      <c r="AE33" s="361"/>
      <c r="AF33" s="361"/>
      <c r="AG33" s="361"/>
      <c r="AH33" s="361"/>
      <c r="AI33" s="488"/>
      <c r="AJ33" s="488"/>
      <c r="AK33" s="488"/>
      <c r="AL33" s="361"/>
      <c r="AM33" s="361"/>
      <c r="AN33" s="361"/>
      <c r="AO33" s="361"/>
      <c r="AP33" s="361"/>
      <c r="AQ33" s="361"/>
      <c r="AR33" s="361"/>
      <c r="AS33" s="361"/>
    </row>
    <row r="34" spans="1:45" s="63" customFormat="1" ht="9.6" customHeight="1">
      <c r="A34" s="484"/>
      <c r="B34" s="462"/>
      <c r="C34" s="462"/>
      <c r="D34" s="462"/>
      <c r="E34" s="462"/>
      <c r="F34" s="357"/>
      <c r="G34" s="357"/>
      <c r="H34" s="361"/>
      <c r="I34" s="357"/>
      <c r="J34" s="462"/>
      <c r="K34" s="485"/>
      <c r="L34" s="462"/>
      <c r="M34" s="357"/>
      <c r="N34" s="359"/>
      <c r="O34" s="359"/>
      <c r="P34" s="359"/>
      <c r="Q34" s="359"/>
      <c r="R34" s="360"/>
      <c r="S34" s="361"/>
      <c r="T34" s="361"/>
      <c r="U34" s="361"/>
      <c r="V34" s="361"/>
      <c r="W34" s="361"/>
      <c r="X34" s="361"/>
      <c r="Y34" s="361"/>
      <c r="Z34" s="361"/>
      <c r="AA34" s="361"/>
      <c r="AB34" s="361"/>
      <c r="AC34" s="361"/>
      <c r="AD34" s="361"/>
      <c r="AE34" s="361"/>
      <c r="AF34" s="361"/>
      <c r="AG34" s="361"/>
      <c r="AH34" s="361"/>
      <c r="AI34" s="488"/>
      <c r="AJ34" s="488"/>
      <c r="AK34" s="488"/>
      <c r="AL34" s="361"/>
      <c r="AM34" s="361"/>
      <c r="AN34" s="361"/>
      <c r="AO34" s="361"/>
      <c r="AP34" s="361"/>
      <c r="AQ34" s="361"/>
      <c r="AR34" s="361"/>
      <c r="AS34" s="361"/>
    </row>
    <row r="35" spans="1:45" s="63" customFormat="1" ht="9.6" customHeight="1">
      <c r="A35" s="484"/>
      <c r="B35" s="357"/>
      <c r="C35" s="357"/>
      <c r="D35" s="357"/>
      <c r="E35" s="462"/>
      <c r="F35" s="357"/>
      <c r="G35" s="357"/>
      <c r="H35" s="357"/>
      <c r="I35" s="357"/>
      <c r="J35" s="462"/>
      <c r="K35" s="357"/>
      <c r="L35" s="357"/>
      <c r="M35" s="357"/>
      <c r="N35" s="359"/>
      <c r="O35" s="359"/>
      <c r="P35" s="359"/>
      <c r="Q35" s="359"/>
      <c r="R35" s="360"/>
      <c r="S35" s="361"/>
      <c r="T35" s="361"/>
      <c r="U35" s="361"/>
      <c r="V35" s="361"/>
      <c r="W35" s="361"/>
      <c r="X35" s="361"/>
      <c r="Y35" s="361"/>
      <c r="Z35" s="361"/>
      <c r="AA35" s="361"/>
      <c r="AB35" s="361"/>
      <c r="AC35" s="361"/>
      <c r="AD35" s="361"/>
      <c r="AE35" s="361"/>
      <c r="AF35" s="361"/>
      <c r="AG35" s="361"/>
      <c r="AH35" s="361"/>
      <c r="AI35" s="488"/>
      <c r="AJ35" s="488"/>
      <c r="AK35" s="488"/>
      <c r="AL35" s="361"/>
      <c r="AM35" s="361"/>
      <c r="AN35" s="361"/>
      <c r="AO35" s="361"/>
      <c r="AP35" s="361"/>
      <c r="AQ35" s="361"/>
      <c r="AR35" s="361"/>
      <c r="AS35" s="361"/>
    </row>
    <row r="36" spans="1:45" s="63" customFormat="1" ht="9.6" customHeight="1">
      <c r="A36" s="484"/>
      <c r="B36" s="462"/>
      <c r="C36" s="462"/>
      <c r="D36" s="462"/>
      <c r="E36" s="462"/>
      <c r="F36" s="357"/>
      <c r="G36" s="357"/>
      <c r="H36" s="361"/>
      <c r="I36" s="485"/>
      <c r="J36" s="462"/>
      <c r="K36" s="357"/>
      <c r="L36" s="357"/>
      <c r="M36" s="357"/>
      <c r="N36" s="359"/>
      <c r="O36" s="359"/>
      <c r="P36" s="359"/>
      <c r="Q36" s="359"/>
      <c r="R36" s="360"/>
      <c r="S36" s="361"/>
      <c r="T36" s="361"/>
      <c r="U36" s="361"/>
      <c r="V36" s="361"/>
      <c r="W36" s="361"/>
      <c r="X36" s="361"/>
      <c r="Y36" s="361"/>
      <c r="Z36" s="361"/>
      <c r="AA36" s="361"/>
      <c r="AB36" s="361"/>
      <c r="AC36" s="361"/>
      <c r="AD36" s="361"/>
      <c r="AE36" s="361"/>
      <c r="AF36" s="361"/>
      <c r="AG36" s="361"/>
      <c r="AH36" s="361"/>
      <c r="AI36" s="488"/>
      <c r="AJ36" s="488"/>
      <c r="AK36" s="488"/>
      <c r="AL36" s="361"/>
      <c r="AM36" s="361"/>
      <c r="AN36" s="361"/>
      <c r="AO36" s="361"/>
      <c r="AP36" s="361"/>
      <c r="AQ36" s="361"/>
      <c r="AR36" s="361"/>
      <c r="AS36" s="361"/>
    </row>
    <row r="37" spans="1:45" s="63" customFormat="1" ht="9.6" customHeight="1">
      <c r="A37" s="483"/>
      <c r="B37" s="357"/>
      <c r="C37" s="357"/>
      <c r="D37" s="357"/>
      <c r="E37" s="462"/>
      <c r="F37" s="357"/>
      <c r="G37" s="357"/>
      <c r="H37" s="357"/>
      <c r="I37" s="357"/>
      <c r="J37" s="462"/>
      <c r="K37" s="357"/>
      <c r="L37" s="357"/>
      <c r="M37" s="357"/>
      <c r="N37" s="357"/>
      <c r="O37" s="357"/>
      <c r="P37" s="357"/>
      <c r="Q37" s="359"/>
      <c r="R37" s="360"/>
      <c r="S37" s="361"/>
      <c r="T37" s="361"/>
      <c r="U37" s="361"/>
      <c r="V37" s="361"/>
      <c r="W37" s="361"/>
      <c r="X37" s="361"/>
      <c r="Y37" s="361"/>
      <c r="Z37" s="361"/>
      <c r="AA37" s="361"/>
      <c r="AB37" s="361"/>
      <c r="AC37" s="361"/>
      <c r="AD37" s="361"/>
      <c r="AE37" s="361"/>
      <c r="AF37" s="361"/>
      <c r="AG37" s="361"/>
      <c r="AH37" s="361"/>
      <c r="AI37" s="488"/>
      <c r="AJ37" s="488"/>
      <c r="AK37" s="488"/>
      <c r="AL37" s="361"/>
      <c r="AM37" s="361"/>
      <c r="AN37" s="361"/>
      <c r="AO37" s="361"/>
      <c r="AP37" s="361"/>
      <c r="AQ37" s="361"/>
      <c r="AR37" s="361"/>
      <c r="AS37" s="361"/>
    </row>
    <row r="38" spans="1:45" s="63" customFormat="1" ht="9.6" customHeight="1">
      <c r="A38" s="484"/>
      <c r="B38" s="462"/>
      <c r="C38" s="462"/>
      <c r="D38" s="462"/>
      <c r="E38" s="462"/>
      <c r="F38" s="489"/>
      <c r="G38" s="489"/>
      <c r="H38" s="490"/>
      <c r="I38" s="458"/>
      <c r="J38" s="471"/>
      <c r="K38" s="458"/>
      <c r="L38" s="458"/>
      <c r="M38" s="458"/>
      <c r="N38" s="473"/>
      <c r="O38" s="473"/>
      <c r="P38" s="473"/>
      <c r="Q38" s="359"/>
      <c r="R38" s="360"/>
      <c r="S38" s="361"/>
      <c r="T38" s="361"/>
      <c r="U38" s="361"/>
      <c r="V38" s="361"/>
      <c r="W38" s="361"/>
      <c r="X38" s="361"/>
      <c r="Y38" s="361"/>
      <c r="Z38" s="361"/>
      <c r="AA38" s="361"/>
      <c r="AB38" s="361"/>
      <c r="AC38" s="361"/>
      <c r="AD38" s="361"/>
      <c r="AE38" s="361"/>
      <c r="AF38" s="361"/>
      <c r="AG38" s="361"/>
      <c r="AH38" s="361"/>
      <c r="AI38" s="488"/>
      <c r="AJ38" s="488"/>
      <c r="AK38" s="488"/>
      <c r="AL38" s="361"/>
      <c r="AM38" s="361"/>
      <c r="AN38" s="361"/>
      <c r="AO38" s="361"/>
      <c r="AP38" s="361"/>
      <c r="AQ38" s="361"/>
      <c r="AR38" s="361"/>
      <c r="AS38" s="361"/>
    </row>
    <row r="39" spans="1:45" s="63" customFormat="1" ht="9.6" customHeight="1">
      <c r="A39" s="483"/>
      <c r="B39" s="357"/>
      <c r="C39" s="357"/>
      <c r="D39" s="357"/>
      <c r="E39" s="462"/>
      <c r="F39" s="357"/>
      <c r="G39" s="357"/>
      <c r="H39" s="357"/>
      <c r="I39" s="357"/>
      <c r="J39" s="462"/>
      <c r="K39" s="357"/>
      <c r="L39" s="357"/>
      <c r="M39" s="357"/>
      <c r="N39" s="359"/>
      <c r="O39" s="359"/>
      <c r="P39" s="359"/>
      <c r="Q39" s="359"/>
      <c r="R39" s="360"/>
      <c r="S39" s="361"/>
      <c r="T39" s="361"/>
      <c r="U39" s="361"/>
      <c r="V39" s="361"/>
      <c r="W39" s="361"/>
      <c r="X39" s="361"/>
      <c r="Y39" s="361"/>
      <c r="Z39" s="361"/>
      <c r="AA39" s="361"/>
      <c r="AB39" s="361"/>
      <c r="AC39" s="361"/>
      <c r="AD39" s="361"/>
      <c r="AE39" s="361"/>
      <c r="AF39" s="361"/>
      <c r="AG39" s="361"/>
      <c r="AH39" s="361"/>
      <c r="AI39" s="488"/>
      <c r="AJ39" s="488"/>
      <c r="AK39" s="488"/>
      <c r="AL39" s="361"/>
      <c r="AM39" s="361"/>
      <c r="AN39" s="361"/>
      <c r="AO39" s="361"/>
      <c r="AP39" s="361"/>
      <c r="AQ39" s="361"/>
      <c r="AR39" s="361"/>
      <c r="AS39" s="361"/>
    </row>
    <row r="40" spans="1:45" s="63" customFormat="1" ht="9.6" customHeight="1">
      <c r="A40" s="484"/>
      <c r="B40" s="462"/>
      <c r="C40" s="462"/>
      <c r="D40" s="462"/>
      <c r="E40" s="462"/>
      <c r="F40" s="357"/>
      <c r="G40" s="357"/>
      <c r="H40" s="361"/>
      <c r="I40" s="485"/>
      <c r="J40" s="462"/>
      <c r="K40" s="357"/>
      <c r="L40" s="357"/>
      <c r="M40" s="357"/>
      <c r="N40" s="359"/>
      <c r="O40" s="359"/>
      <c r="P40" s="359"/>
      <c r="Q40" s="359"/>
      <c r="R40" s="360"/>
      <c r="S40" s="361"/>
      <c r="T40" s="361"/>
      <c r="U40" s="361"/>
      <c r="V40" s="361"/>
      <c r="W40" s="361"/>
      <c r="X40" s="361"/>
      <c r="Y40" s="361"/>
      <c r="Z40" s="361"/>
      <c r="AA40" s="361"/>
      <c r="AB40" s="361"/>
      <c r="AC40" s="361"/>
      <c r="AD40" s="361"/>
      <c r="AE40" s="361"/>
      <c r="AF40" s="361"/>
      <c r="AG40" s="361"/>
      <c r="AH40" s="361"/>
      <c r="AI40" s="488"/>
      <c r="AJ40" s="488"/>
      <c r="AK40" s="488"/>
      <c r="AL40" s="361"/>
      <c r="AM40" s="361"/>
      <c r="AN40" s="361"/>
      <c r="AO40" s="361"/>
      <c r="AP40" s="361"/>
      <c r="AQ40" s="361"/>
      <c r="AR40" s="361"/>
      <c r="AS40" s="361"/>
    </row>
    <row r="41" spans="1:45" s="63" customFormat="1" ht="9.6" customHeight="1">
      <c r="A41" s="484"/>
      <c r="B41" s="357"/>
      <c r="C41" s="357"/>
      <c r="D41" s="357"/>
      <c r="E41" s="462"/>
      <c r="F41" s="357"/>
      <c r="G41" s="357"/>
      <c r="H41" s="357"/>
      <c r="I41" s="357"/>
      <c r="J41" s="462"/>
      <c r="K41" s="357"/>
      <c r="L41" s="486"/>
      <c r="M41" s="357"/>
      <c r="N41" s="359"/>
      <c r="O41" s="359"/>
      <c r="P41" s="359"/>
      <c r="Q41" s="359"/>
      <c r="R41" s="360"/>
      <c r="S41" s="361"/>
      <c r="T41" s="361"/>
      <c r="U41" s="361"/>
      <c r="V41" s="361"/>
      <c r="W41" s="361"/>
      <c r="X41" s="361"/>
      <c r="Y41" s="361"/>
      <c r="Z41" s="361"/>
      <c r="AA41" s="361"/>
      <c r="AB41" s="361"/>
      <c r="AC41" s="361"/>
      <c r="AD41" s="361"/>
      <c r="AE41" s="361"/>
      <c r="AF41" s="361"/>
      <c r="AG41" s="361"/>
      <c r="AH41" s="361"/>
      <c r="AI41" s="488"/>
      <c r="AJ41" s="488"/>
      <c r="AK41" s="488"/>
      <c r="AL41" s="361"/>
      <c r="AM41" s="361"/>
      <c r="AN41" s="361"/>
      <c r="AO41" s="361"/>
      <c r="AP41" s="361"/>
      <c r="AQ41" s="361"/>
      <c r="AR41" s="361"/>
      <c r="AS41" s="361"/>
    </row>
    <row r="42" spans="1:45" s="63" customFormat="1" ht="9.6" customHeight="1">
      <c r="A42" s="484"/>
      <c r="B42" s="462"/>
      <c r="C42" s="462"/>
      <c r="D42" s="462"/>
      <c r="E42" s="462"/>
      <c r="F42" s="357"/>
      <c r="G42" s="357"/>
      <c r="H42" s="361"/>
      <c r="I42" s="357"/>
      <c r="J42" s="462"/>
      <c r="K42" s="485"/>
      <c r="L42" s="462"/>
      <c r="M42" s="357"/>
      <c r="N42" s="359"/>
      <c r="O42" s="359"/>
      <c r="P42" s="359"/>
      <c r="Q42" s="359"/>
      <c r="R42" s="360"/>
      <c r="S42" s="361"/>
      <c r="T42" s="361"/>
      <c r="U42" s="361"/>
      <c r="V42" s="361"/>
      <c r="W42" s="361"/>
      <c r="X42" s="361"/>
      <c r="Y42" s="361"/>
      <c r="Z42" s="361"/>
      <c r="AA42" s="361"/>
      <c r="AB42" s="361"/>
      <c r="AC42" s="361"/>
      <c r="AD42" s="361"/>
      <c r="AE42" s="361"/>
      <c r="AF42" s="361"/>
      <c r="AG42" s="361"/>
      <c r="AH42" s="361"/>
      <c r="AI42" s="488"/>
      <c r="AJ42" s="488"/>
      <c r="AK42" s="488"/>
      <c r="AL42" s="361"/>
      <c r="AM42" s="361"/>
      <c r="AN42" s="361"/>
      <c r="AO42" s="361"/>
      <c r="AP42" s="361"/>
      <c r="AQ42" s="361"/>
      <c r="AR42" s="361"/>
      <c r="AS42" s="361"/>
    </row>
    <row r="43" spans="1:45" s="63" customFormat="1" ht="9.6" customHeight="1">
      <c r="A43" s="484"/>
      <c r="B43" s="357"/>
      <c r="C43" s="357"/>
      <c r="D43" s="357"/>
      <c r="E43" s="462"/>
      <c r="F43" s="357"/>
      <c r="G43" s="357"/>
      <c r="H43" s="357"/>
      <c r="I43" s="357"/>
      <c r="J43" s="462"/>
      <c r="K43" s="357"/>
      <c r="L43" s="357"/>
      <c r="M43" s="357"/>
      <c r="N43" s="359"/>
      <c r="O43" s="359"/>
      <c r="P43" s="359"/>
      <c r="Q43" s="359"/>
      <c r="R43" s="360"/>
      <c r="S43" s="487"/>
      <c r="T43" s="361"/>
      <c r="U43" s="361"/>
      <c r="V43" s="361"/>
      <c r="W43" s="361"/>
      <c r="X43" s="361"/>
      <c r="Y43" s="361"/>
      <c r="Z43" s="361"/>
      <c r="AA43" s="361"/>
      <c r="AB43" s="361"/>
      <c r="AC43" s="361"/>
      <c r="AD43" s="361"/>
      <c r="AE43" s="361"/>
      <c r="AF43" s="361"/>
      <c r="AG43" s="361"/>
      <c r="AH43" s="361"/>
      <c r="AI43" s="488"/>
      <c r="AJ43" s="488"/>
      <c r="AK43" s="488"/>
      <c r="AL43" s="361"/>
      <c r="AM43" s="361"/>
      <c r="AN43" s="361"/>
      <c r="AO43" s="361"/>
      <c r="AP43" s="361"/>
      <c r="AQ43" s="361"/>
      <c r="AR43" s="361"/>
      <c r="AS43" s="361"/>
    </row>
    <row r="44" spans="1:45" s="63" customFormat="1" ht="9.6" customHeight="1">
      <c r="A44" s="484"/>
      <c r="B44" s="462"/>
      <c r="C44" s="462"/>
      <c r="D44" s="462"/>
      <c r="E44" s="462"/>
      <c r="F44" s="357"/>
      <c r="G44" s="357"/>
      <c r="H44" s="361"/>
      <c r="I44" s="485"/>
      <c r="J44" s="462"/>
      <c r="K44" s="357"/>
      <c r="L44" s="357"/>
      <c r="M44" s="357"/>
      <c r="N44" s="359"/>
      <c r="O44" s="359"/>
      <c r="P44" s="359"/>
      <c r="Q44" s="359"/>
      <c r="R44" s="360"/>
      <c r="S44" s="361"/>
      <c r="T44" s="361"/>
      <c r="U44" s="361"/>
      <c r="V44" s="361"/>
      <c r="W44" s="361"/>
      <c r="X44" s="361"/>
      <c r="Y44" s="361"/>
      <c r="Z44" s="361"/>
      <c r="AA44" s="361"/>
      <c r="AB44" s="361"/>
      <c r="AC44" s="361"/>
      <c r="AD44" s="361"/>
      <c r="AE44" s="361"/>
      <c r="AF44" s="361"/>
      <c r="AG44" s="361"/>
      <c r="AH44" s="361"/>
      <c r="AI44" s="488"/>
      <c r="AJ44" s="488"/>
      <c r="AK44" s="488"/>
      <c r="AL44" s="361"/>
      <c r="AM44" s="361"/>
      <c r="AN44" s="361"/>
      <c r="AO44" s="361"/>
      <c r="AP44" s="361"/>
      <c r="AQ44" s="361"/>
      <c r="AR44" s="361"/>
      <c r="AS44" s="361"/>
    </row>
    <row r="45" spans="1:45" s="63" customFormat="1" ht="9.6" customHeight="1">
      <c r="A45" s="484"/>
      <c r="B45" s="357"/>
      <c r="C45" s="357"/>
      <c r="D45" s="357"/>
      <c r="E45" s="462"/>
      <c r="F45" s="357"/>
      <c r="G45" s="357"/>
      <c r="H45" s="357"/>
      <c r="I45" s="357"/>
      <c r="J45" s="462"/>
      <c r="K45" s="357"/>
      <c r="L45" s="357"/>
      <c r="M45" s="357"/>
      <c r="N45" s="359"/>
      <c r="O45" s="359"/>
      <c r="P45" s="359"/>
      <c r="Q45" s="359"/>
      <c r="R45" s="360"/>
      <c r="S45" s="361"/>
      <c r="T45" s="361"/>
      <c r="U45" s="361"/>
      <c r="V45" s="361"/>
      <c r="W45" s="361"/>
      <c r="X45" s="361"/>
      <c r="Y45" s="361"/>
      <c r="Z45" s="361"/>
      <c r="AA45" s="361"/>
      <c r="AB45" s="361"/>
      <c r="AC45" s="361"/>
      <c r="AD45" s="361"/>
      <c r="AE45" s="361"/>
      <c r="AF45" s="361"/>
      <c r="AG45" s="361"/>
      <c r="AH45" s="361"/>
      <c r="AI45" s="488"/>
      <c r="AJ45" s="488"/>
      <c r="AK45" s="488"/>
      <c r="AL45" s="361"/>
      <c r="AM45" s="361"/>
      <c r="AN45" s="361"/>
      <c r="AO45" s="361"/>
      <c r="AP45" s="361"/>
      <c r="AQ45" s="361"/>
      <c r="AR45" s="361"/>
      <c r="AS45" s="361"/>
    </row>
    <row r="46" spans="1:45" s="63" customFormat="1" ht="9.6" customHeight="1">
      <c r="A46" s="484"/>
      <c r="B46" s="462"/>
      <c r="C46" s="462"/>
      <c r="D46" s="462"/>
      <c r="E46" s="462"/>
      <c r="F46" s="357"/>
      <c r="G46" s="357"/>
      <c r="H46" s="361"/>
      <c r="I46" s="357"/>
      <c r="J46" s="462"/>
      <c r="K46" s="357"/>
      <c r="L46" s="357"/>
      <c r="M46" s="485"/>
      <c r="N46" s="462"/>
      <c r="O46" s="357"/>
      <c r="P46" s="359"/>
      <c r="Q46" s="359"/>
      <c r="R46" s="360"/>
      <c r="S46" s="361"/>
      <c r="T46" s="361"/>
      <c r="U46" s="361"/>
      <c r="V46" s="361"/>
      <c r="W46" s="361"/>
      <c r="X46" s="361"/>
      <c r="Y46" s="361"/>
      <c r="Z46" s="361"/>
      <c r="AA46" s="361"/>
      <c r="AB46" s="361"/>
      <c r="AC46" s="361"/>
      <c r="AD46" s="361"/>
      <c r="AE46" s="361"/>
      <c r="AF46" s="361"/>
      <c r="AG46" s="361"/>
      <c r="AH46" s="361"/>
      <c r="AI46" s="488"/>
      <c r="AJ46" s="488"/>
      <c r="AK46" s="488"/>
      <c r="AL46" s="361"/>
      <c r="AM46" s="361"/>
      <c r="AN46" s="361"/>
      <c r="AO46" s="361"/>
      <c r="AP46" s="361"/>
      <c r="AQ46" s="361"/>
      <c r="AR46" s="361"/>
      <c r="AS46" s="361"/>
    </row>
    <row r="47" spans="1:45" s="63" customFormat="1" ht="9.6" customHeight="1">
      <c r="A47" s="484"/>
      <c r="B47" s="357"/>
      <c r="C47" s="357"/>
      <c r="D47" s="357"/>
      <c r="E47" s="462"/>
      <c r="F47" s="357"/>
      <c r="G47" s="357"/>
      <c r="H47" s="357"/>
      <c r="I47" s="357"/>
      <c r="J47" s="462"/>
      <c r="K47" s="357"/>
      <c r="L47" s="357"/>
      <c r="M47" s="357"/>
      <c r="N47" s="359"/>
      <c r="O47" s="357"/>
      <c r="P47" s="359"/>
      <c r="Q47" s="359"/>
      <c r="R47" s="360"/>
      <c r="S47" s="361"/>
      <c r="T47" s="361"/>
      <c r="U47" s="361"/>
      <c r="V47" s="361"/>
      <c r="W47" s="361"/>
      <c r="X47" s="361"/>
      <c r="Y47" s="361"/>
      <c r="Z47" s="361"/>
      <c r="AA47" s="361"/>
      <c r="AB47" s="361"/>
      <c r="AC47" s="361"/>
      <c r="AD47" s="361"/>
      <c r="AE47" s="361"/>
      <c r="AF47" s="361"/>
      <c r="AG47" s="361"/>
      <c r="AH47" s="361"/>
      <c r="AI47" s="488"/>
      <c r="AJ47" s="488"/>
      <c r="AK47" s="488"/>
      <c r="AL47" s="361"/>
      <c r="AM47" s="361"/>
      <c r="AN47" s="361"/>
      <c r="AO47" s="361"/>
      <c r="AP47" s="361"/>
      <c r="AQ47" s="361"/>
      <c r="AR47" s="361"/>
      <c r="AS47" s="361"/>
    </row>
    <row r="48" spans="1:45" s="63" customFormat="1" ht="9.6" customHeight="1">
      <c r="A48" s="484"/>
      <c r="B48" s="462"/>
      <c r="C48" s="462"/>
      <c r="D48" s="462"/>
      <c r="E48" s="462"/>
      <c r="F48" s="357"/>
      <c r="G48" s="357"/>
      <c r="H48" s="361"/>
      <c r="I48" s="485"/>
      <c r="J48" s="462"/>
      <c r="K48" s="357"/>
      <c r="L48" s="357"/>
      <c r="M48" s="357"/>
      <c r="N48" s="359"/>
      <c r="O48" s="359"/>
      <c r="P48" s="359"/>
      <c r="Q48" s="359"/>
      <c r="R48" s="360"/>
      <c r="S48" s="361"/>
      <c r="T48" s="361"/>
      <c r="U48" s="361"/>
      <c r="V48" s="361"/>
      <c r="W48" s="361"/>
      <c r="X48" s="361"/>
      <c r="Y48" s="361"/>
      <c r="Z48" s="361"/>
      <c r="AA48" s="361"/>
      <c r="AB48" s="361"/>
      <c r="AC48" s="361"/>
      <c r="AD48" s="361"/>
      <c r="AE48" s="361"/>
      <c r="AF48" s="361"/>
      <c r="AG48" s="361"/>
      <c r="AH48" s="361"/>
      <c r="AI48" s="488"/>
      <c r="AJ48" s="488"/>
      <c r="AK48" s="488"/>
      <c r="AL48" s="361"/>
      <c r="AM48" s="361"/>
      <c r="AN48" s="361"/>
      <c r="AO48" s="361"/>
      <c r="AP48" s="361"/>
      <c r="AQ48" s="361"/>
      <c r="AR48" s="361"/>
      <c r="AS48" s="361"/>
    </row>
    <row r="49" spans="1:45" s="63" customFormat="1" ht="9.6" customHeight="1">
      <c r="A49" s="484"/>
      <c r="B49" s="357"/>
      <c r="C49" s="357"/>
      <c r="D49" s="357"/>
      <c r="E49" s="462"/>
      <c r="F49" s="357"/>
      <c r="G49" s="357"/>
      <c r="H49" s="357"/>
      <c r="I49" s="357"/>
      <c r="J49" s="462"/>
      <c r="K49" s="357"/>
      <c r="L49" s="486"/>
      <c r="M49" s="357"/>
      <c r="N49" s="359"/>
      <c r="O49" s="359"/>
      <c r="P49" s="359"/>
      <c r="Q49" s="359"/>
      <c r="R49" s="360"/>
      <c r="S49" s="361"/>
      <c r="T49" s="361"/>
      <c r="U49" s="361"/>
      <c r="V49" s="361"/>
      <c r="W49" s="361"/>
      <c r="X49" s="361"/>
      <c r="Y49" s="361"/>
      <c r="Z49" s="361"/>
      <c r="AA49" s="361"/>
      <c r="AB49" s="361"/>
      <c r="AC49" s="361"/>
      <c r="AD49" s="361"/>
      <c r="AE49" s="361"/>
      <c r="AF49" s="361"/>
      <c r="AG49" s="361"/>
      <c r="AH49" s="361"/>
      <c r="AI49" s="488"/>
      <c r="AJ49" s="488"/>
      <c r="AK49" s="488"/>
      <c r="AL49" s="361"/>
      <c r="AM49" s="361"/>
      <c r="AN49" s="361"/>
      <c r="AO49" s="361"/>
      <c r="AP49" s="361"/>
      <c r="AQ49" s="361"/>
      <c r="AR49" s="361"/>
      <c r="AS49" s="361"/>
    </row>
    <row r="50" spans="1:45" s="63" customFormat="1" ht="9.6" customHeight="1">
      <c r="A50" s="484"/>
      <c r="B50" s="462"/>
      <c r="C50" s="462"/>
      <c r="D50" s="462"/>
      <c r="E50" s="462"/>
      <c r="F50" s="357"/>
      <c r="G50" s="357"/>
      <c r="H50" s="361"/>
      <c r="I50" s="357"/>
      <c r="J50" s="462"/>
      <c r="K50" s="485"/>
      <c r="L50" s="462"/>
      <c r="M50" s="357"/>
      <c r="N50" s="359"/>
      <c r="O50" s="359"/>
      <c r="P50" s="359"/>
      <c r="Q50" s="359"/>
      <c r="R50" s="360"/>
      <c r="S50" s="361"/>
      <c r="T50" s="361"/>
      <c r="U50" s="361"/>
      <c r="V50" s="361"/>
      <c r="W50" s="361"/>
      <c r="X50" s="361"/>
      <c r="Y50" s="361"/>
      <c r="Z50" s="361"/>
      <c r="AA50" s="361"/>
      <c r="AB50" s="361"/>
      <c r="AC50" s="361"/>
      <c r="AD50" s="361"/>
      <c r="AE50" s="361"/>
      <c r="AF50" s="361"/>
      <c r="AG50" s="361"/>
      <c r="AH50" s="361"/>
      <c r="AI50" s="488"/>
      <c r="AJ50" s="488"/>
      <c r="AK50" s="488"/>
      <c r="AL50" s="361"/>
      <c r="AM50" s="361"/>
      <c r="AN50" s="361"/>
      <c r="AO50" s="361"/>
      <c r="AP50" s="361"/>
      <c r="AQ50" s="361"/>
      <c r="AR50" s="361"/>
      <c r="AS50" s="361"/>
    </row>
    <row r="51" spans="1:45" s="63" customFormat="1" ht="9.6" customHeight="1">
      <c r="A51" s="484"/>
      <c r="B51" s="357"/>
      <c r="C51" s="357"/>
      <c r="D51" s="357"/>
      <c r="E51" s="462"/>
      <c r="F51" s="357"/>
      <c r="G51" s="357"/>
      <c r="H51" s="357"/>
      <c r="I51" s="357"/>
      <c r="J51" s="462"/>
      <c r="K51" s="357"/>
      <c r="L51" s="357"/>
      <c r="M51" s="357"/>
      <c r="N51" s="359"/>
      <c r="O51" s="359"/>
      <c r="P51" s="359"/>
      <c r="Q51" s="359"/>
      <c r="R51" s="360"/>
      <c r="S51" s="361"/>
      <c r="T51" s="361"/>
      <c r="U51" s="361"/>
      <c r="V51" s="361"/>
      <c r="W51" s="361"/>
      <c r="X51" s="361"/>
      <c r="Y51" s="361"/>
      <c r="Z51" s="361"/>
      <c r="AA51" s="361"/>
      <c r="AB51" s="361"/>
      <c r="AC51" s="361"/>
      <c r="AD51" s="361"/>
      <c r="AE51" s="361"/>
      <c r="AF51" s="361"/>
      <c r="AG51" s="361"/>
      <c r="AH51" s="361"/>
      <c r="AI51" s="488"/>
      <c r="AJ51" s="488"/>
      <c r="AK51" s="488"/>
      <c r="AL51" s="361"/>
      <c r="AM51" s="361"/>
      <c r="AN51" s="361"/>
      <c r="AO51" s="361"/>
      <c r="AP51" s="361"/>
      <c r="AQ51" s="361"/>
      <c r="AR51" s="361"/>
      <c r="AS51" s="361"/>
    </row>
    <row r="52" spans="1:45" s="63" customFormat="1" ht="9.6" customHeight="1">
      <c r="A52" s="484"/>
      <c r="B52" s="462"/>
      <c r="C52" s="462"/>
      <c r="D52" s="462"/>
      <c r="E52" s="462"/>
      <c r="F52" s="357"/>
      <c r="G52" s="357"/>
      <c r="H52" s="361"/>
      <c r="I52" s="485"/>
      <c r="J52" s="462"/>
      <c r="K52" s="357"/>
      <c r="L52" s="357"/>
      <c r="M52" s="357"/>
      <c r="N52" s="359"/>
      <c r="O52" s="359"/>
      <c r="P52" s="359"/>
      <c r="Q52" s="359"/>
      <c r="R52" s="360"/>
      <c r="S52" s="361"/>
      <c r="T52" s="361"/>
      <c r="U52" s="361"/>
      <c r="V52" s="361"/>
      <c r="W52" s="361"/>
      <c r="X52" s="361"/>
      <c r="Y52" s="361"/>
      <c r="Z52" s="361"/>
      <c r="AA52" s="361"/>
      <c r="AB52" s="361"/>
      <c r="AC52" s="361"/>
      <c r="AD52" s="361"/>
      <c r="AE52" s="361"/>
      <c r="AF52" s="361"/>
      <c r="AG52" s="361"/>
      <c r="AH52" s="361"/>
      <c r="AI52" s="488"/>
      <c r="AJ52" s="488"/>
      <c r="AK52" s="488"/>
      <c r="AL52" s="361"/>
      <c r="AM52" s="361"/>
      <c r="AN52" s="361"/>
      <c r="AO52" s="361"/>
      <c r="AP52" s="361"/>
      <c r="AQ52" s="361"/>
      <c r="AR52" s="361"/>
      <c r="AS52" s="361"/>
    </row>
    <row r="53" spans="1:45" s="63" customFormat="1" ht="9.6" customHeight="1">
      <c r="A53" s="483"/>
      <c r="B53" s="357"/>
      <c r="C53" s="357"/>
      <c r="D53" s="357"/>
      <c r="E53" s="462"/>
      <c r="F53" s="357"/>
      <c r="G53" s="357"/>
      <c r="H53" s="357"/>
      <c r="I53" s="357"/>
      <c r="J53" s="462"/>
      <c r="K53" s="357"/>
      <c r="L53" s="357"/>
      <c r="M53" s="357"/>
      <c r="N53" s="357"/>
      <c r="O53" s="357"/>
      <c r="P53" s="357"/>
      <c r="Q53" s="359"/>
      <c r="R53" s="360"/>
      <c r="S53" s="361"/>
      <c r="T53" s="361"/>
      <c r="U53" s="361"/>
      <c r="V53" s="361"/>
      <c r="W53" s="361"/>
      <c r="X53" s="361"/>
      <c r="Y53" s="361"/>
      <c r="Z53" s="361"/>
      <c r="AA53" s="361"/>
      <c r="AB53" s="361"/>
      <c r="AC53" s="361"/>
      <c r="AD53" s="361"/>
      <c r="AE53" s="361"/>
      <c r="AF53" s="361"/>
      <c r="AG53" s="361"/>
      <c r="AH53" s="361"/>
      <c r="AI53" s="488"/>
      <c r="AJ53" s="488"/>
      <c r="AK53" s="488"/>
      <c r="AL53" s="361"/>
      <c r="AM53" s="361"/>
      <c r="AN53" s="361"/>
      <c r="AO53" s="361"/>
      <c r="AP53" s="361"/>
      <c r="AQ53" s="361"/>
      <c r="AR53" s="361"/>
      <c r="AS53" s="361"/>
    </row>
    <row r="54" spans="1:45" s="6" customFormat="1" ht="6.75" customHeight="1">
      <c r="A54" s="399"/>
      <c r="B54" s="399"/>
      <c r="C54" s="399"/>
      <c r="D54" s="399"/>
      <c r="E54" s="399"/>
      <c r="F54" s="402"/>
      <c r="G54" s="402"/>
      <c r="H54" s="402"/>
      <c r="I54" s="402"/>
      <c r="J54" s="401"/>
      <c r="K54" s="402"/>
      <c r="L54" s="403"/>
      <c r="M54" s="402"/>
      <c r="N54" s="403"/>
      <c r="O54" s="402"/>
      <c r="P54" s="403"/>
      <c r="Q54" s="402"/>
      <c r="R54" s="403"/>
      <c r="S54" s="404"/>
      <c r="T54" s="404"/>
      <c r="U54" s="404"/>
      <c r="V54" s="404"/>
      <c r="W54" s="404"/>
      <c r="X54" s="404"/>
      <c r="Y54" s="404"/>
      <c r="Z54" s="404"/>
      <c r="AA54" s="404"/>
      <c r="AB54" s="404"/>
      <c r="AC54" s="404"/>
      <c r="AD54" s="404"/>
      <c r="AE54" s="404"/>
      <c r="AF54" s="404"/>
      <c r="AG54" s="404"/>
      <c r="AH54" s="404"/>
      <c r="AI54" s="488"/>
      <c r="AJ54" s="488"/>
      <c r="AK54" s="488"/>
      <c r="AL54" s="404"/>
      <c r="AM54" s="404"/>
      <c r="AN54" s="404"/>
      <c r="AO54" s="404"/>
      <c r="AP54" s="404"/>
      <c r="AQ54" s="404"/>
      <c r="AR54" s="404"/>
      <c r="AS54" s="404"/>
    </row>
    <row r="55" spans="1:45" s="17" customFormat="1" ht="10.5" customHeight="1">
      <c r="A55" s="220" t="s">
        <v>93</v>
      </c>
      <c r="B55" s="221"/>
      <c r="C55" s="221"/>
      <c r="D55" s="222"/>
      <c r="E55" s="406" t="s">
        <v>119</v>
      </c>
      <c r="F55" s="407" t="s">
        <v>120</v>
      </c>
      <c r="G55" s="406"/>
      <c r="H55" s="406"/>
      <c r="I55" s="408"/>
      <c r="J55" s="406" t="s">
        <v>119</v>
      </c>
      <c r="K55" s="407" t="s">
        <v>121</v>
      </c>
      <c r="L55" s="409"/>
      <c r="M55" s="407" t="s">
        <v>122</v>
      </c>
      <c r="N55" s="410"/>
      <c r="O55" s="411" t="s">
        <v>123</v>
      </c>
      <c r="P55" s="411"/>
      <c r="Q55" s="412"/>
      <c r="R55" s="413"/>
      <c r="T55" s="420"/>
      <c r="U55" s="420"/>
      <c r="V55" s="420"/>
      <c r="W55" s="420"/>
      <c r="X55" s="420"/>
      <c r="Y55" s="420"/>
      <c r="Z55" s="420"/>
      <c r="AA55" s="420"/>
      <c r="AB55" s="420"/>
      <c r="AC55" s="420"/>
      <c r="AD55" s="420"/>
      <c r="AE55" s="420"/>
      <c r="AF55" s="420"/>
      <c r="AG55" s="420"/>
      <c r="AH55" s="420"/>
      <c r="AI55" s="420"/>
      <c r="AJ55" s="420"/>
      <c r="AK55" s="420"/>
      <c r="AL55" s="420"/>
      <c r="AM55" s="420"/>
      <c r="AN55" s="420"/>
      <c r="AO55" s="420"/>
      <c r="AP55" s="420"/>
      <c r="AQ55" s="420"/>
      <c r="AR55" s="420"/>
      <c r="AS55" s="420"/>
    </row>
    <row r="56" spans="1:45" s="17" customFormat="1" ht="9" customHeight="1">
      <c r="A56" s="229" t="s">
        <v>124</v>
      </c>
      <c r="B56" s="230"/>
      <c r="C56" s="491"/>
      <c r="D56" s="231"/>
      <c r="E56" s="421">
        <v>1</v>
      </c>
      <c r="F56" s="420" t="str">
        <f>IF(E56&gt;$R$63,0,UPPER(VLOOKUP(E56,'L12 előkészítő'!$A$7:$Q$134,2)))</f>
        <v>VECSERI</v>
      </c>
      <c r="G56" s="421"/>
      <c r="H56" s="420"/>
      <c r="I56" s="247"/>
      <c r="J56" s="492" t="s">
        <v>125</v>
      </c>
      <c r="K56" s="493"/>
      <c r="L56" s="494"/>
      <c r="M56" s="493"/>
      <c r="N56" s="495"/>
      <c r="O56" s="236" t="s">
        <v>126</v>
      </c>
      <c r="P56" s="496"/>
      <c r="Q56" s="496"/>
      <c r="R56" s="495"/>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row>
    <row r="57" spans="1:45" s="17" customFormat="1" ht="9" customHeight="1">
      <c r="A57" s="240" t="s">
        <v>127</v>
      </c>
      <c r="B57" s="241"/>
      <c r="C57" s="497"/>
      <c r="D57" s="242"/>
      <c r="E57" s="421">
        <v>2</v>
      </c>
      <c r="F57" s="420" t="str">
        <f>IF(E57&gt;$R$63,0,UPPER(VLOOKUP(E57,'L12 előkészítő'!$A$7:$Q$134,2)))</f>
        <v>NÓGRÁDI</v>
      </c>
      <c r="G57" s="421"/>
      <c r="H57" s="420"/>
      <c r="I57" s="247"/>
      <c r="J57" s="492" t="s">
        <v>128</v>
      </c>
      <c r="K57" s="493"/>
      <c r="L57" s="494"/>
      <c r="M57" s="493"/>
      <c r="N57" s="495"/>
      <c r="O57" s="271"/>
      <c r="P57" s="273"/>
      <c r="Q57" s="241"/>
      <c r="R57" s="498"/>
      <c r="T57" s="420"/>
      <c r="U57" s="420"/>
      <c r="V57" s="420"/>
      <c r="W57" s="420"/>
      <c r="X57" s="420"/>
      <c r="Y57" s="420"/>
      <c r="Z57" s="420"/>
      <c r="AA57" s="420"/>
      <c r="AB57" s="420"/>
      <c r="AC57" s="420"/>
      <c r="AD57" s="420"/>
      <c r="AE57" s="420"/>
      <c r="AF57" s="420"/>
      <c r="AG57" s="420"/>
      <c r="AH57" s="420"/>
      <c r="AI57" s="420"/>
      <c r="AJ57" s="420"/>
      <c r="AK57" s="420"/>
      <c r="AL57" s="420"/>
      <c r="AM57" s="420"/>
      <c r="AN57" s="420"/>
      <c r="AO57" s="420"/>
      <c r="AP57" s="420"/>
      <c r="AQ57" s="420"/>
      <c r="AR57" s="420"/>
      <c r="AS57" s="420"/>
    </row>
    <row r="58" spans="1:45" s="17" customFormat="1" ht="9" customHeight="1">
      <c r="A58" s="251"/>
      <c r="B58" s="252"/>
      <c r="C58" s="436"/>
      <c r="D58" s="253"/>
      <c r="E58" s="421"/>
      <c r="F58" s="420"/>
      <c r="G58" s="421"/>
      <c r="H58" s="420"/>
      <c r="I58" s="247"/>
      <c r="J58" s="492" t="s">
        <v>129</v>
      </c>
      <c r="K58" s="493"/>
      <c r="L58" s="494"/>
      <c r="M58" s="493"/>
      <c r="N58" s="495"/>
      <c r="O58" s="236" t="s">
        <v>130</v>
      </c>
      <c r="P58" s="496"/>
      <c r="Q58" s="496"/>
      <c r="R58" s="495"/>
      <c r="T58" s="420"/>
      <c r="U58" s="420"/>
      <c r="V58" s="420"/>
      <c r="W58" s="420"/>
      <c r="X58" s="420"/>
      <c r="Y58" s="420"/>
      <c r="Z58" s="420"/>
      <c r="AA58" s="420"/>
      <c r="AB58" s="420"/>
      <c r="AC58" s="420"/>
      <c r="AD58" s="420"/>
      <c r="AE58" s="420"/>
      <c r="AF58" s="420"/>
      <c r="AG58" s="420"/>
      <c r="AH58" s="420"/>
      <c r="AI58" s="420"/>
      <c r="AJ58" s="420"/>
      <c r="AK58" s="420"/>
      <c r="AL58" s="420"/>
      <c r="AM58" s="420"/>
      <c r="AN58" s="420"/>
      <c r="AO58" s="420"/>
      <c r="AP58" s="420"/>
      <c r="AQ58" s="420"/>
      <c r="AR58" s="420"/>
      <c r="AS58" s="420"/>
    </row>
    <row r="59" spans="1:45" s="17" customFormat="1" ht="9" customHeight="1">
      <c r="A59" s="256"/>
      <c r="B59" s="257"/>
      <c r="C59" s="257"/>
      <c r="D59" s="258"/>
      <c r="E59" s="421"/>
      <c r="F59" s="420"/>
      <c r="G59" s="421"/>
      <c r="H59" s="420"/>
      <c r="I59" s="247"/>
      <c r="J59" s="492" t="s">
        <v>131</v>
      </c>
      <c r="K59" s="493"/>
      <c r="L59" s="494"/>
      <c r="M59" s="493"/>
      <c r="N59" s="495"/>
      <c r="O59" s="493"/>
      <c r="P59" s="494"/>
      <c r="Q59" s="493"/>
      <c r="R59" s="495"/>
      <c r="T59" s="420"/>
      <c r="U59" s="420"/>
      <c r="V59" s="420"/>
      <c r="W59" s="420"/>
      <c r="X59" s="420"/>
      <c r="Y59" s="420"/>
      <c r="Z59" s="420"/>
      <c r="AA59" s="420"/>
      <c r="AB59" s="420"/>
      <c r="AC59" s="420"/>
      <c r="AD59" s="420"/>
      <c r="AE59" s="420"/>
      <c r="AF59" s="420"/>
      <c r="AG59" s="420"/>
      <c r="AH59" s="420"/>
      <c r="AI59" s="420"/>
      <c r="AJ59" s="420"/>
      <c r="AK59" s="420"/>
      <c r="AL59" s="420"/>
      <c r="AM59" s="420"/>
      <c r="AN59" s="420"/>
      <c r="AO59" s="420"/>
      <c r="AP59" s="420"/>
      <c r="AQ59" s="420"/>
      <c r="AR59" s="420"/>
      <c r="AS59" s="420"/>
    </row>
    <row r="60" spans="1:45" s="17" customFormat="1" ht="9" customHeight="1">
      <c r="A60" s="261"/>
      <c r="B60" s="262"/>
      <c r="C60" s="262"/>
      <c r="D60" s="263"/>
      <c r="E60" s="421"/>
      <c r="F60" s="420"/>
      <c r="G60" s="421"/>
      <c r="H60" s="420"/>
      <c r="I60" s="247"/>
      <c r="J60" s="492" t="s">
        <v>132</v>
      </c>
      <c r="K60" s="493"/>
      <c r="L60" s="494"/>
      <c r="M60" s="493"/>
      <c r="N60" s="495"/>
      <c r="O60" s="241"/>
      <c r="P60" s="273"/>
      <c r="Q60" s="241"/>
      <c r="R60" s="498"/>
      <c r="T60" s="420"/>
      <c r="U60" s="420"/>
      <c r="V60" s="420"/>
      <c r="W60" s="420"/>
      <c r="X60" s="420"/>
      <c r="Y60" s="420"/>
      <c r="Z60" s="420"/>
      <c r="AA60" s="420"/>
      <c r="AB60" s="420"/>
      <c r="AC60" s="420"/>
      <c r="AD60" s="420"/>
      <c r="AE60" s="420"/>
      <c r="AF60" s="420"/>
      <c r="AG60" s="420"/>
      <c r="AH60" s="420"/>
      <c r="AI60" s="420"/>
      <c r="AJ60" s="420"/>
      <c r="AK60" s="420"/>
      <c r="AL60" s="420"/>
      <c r="AM60" s="420"/>
      <c r="AN60" s="420"/>
      <c r="AO60" s="420"/>
      <c r="AP60" s="420"/>
      <c r="AQ60" s="420"/>
      <c r="AR60" s="420"/>
      <c r="AS60" s="420"/>
    </row>
    <row r="61" spans="1:45" s="17" customFormat="1" ht="9" customHeight="1">
      <c r="A61" s="264"/>
      <c r="B61" s="265"/>
      <c r="C61" s="257"/>
      <c r="D61" s="258"/>
      <c r="E61" s="421"/>
      <c r="F61" s="420"/>
      <c r="G61" s="421"/>
      <c r="H61" s="420"/>
      <c r="I61" s="247"/>
      <c r="J61" s="492" t="s">
        <v>133</v>
      </c>
      <c r="K61" s="493"/>
      <c r="L61" s="494"/>
      <c r="M61" s="493"/>
      <c r="N61" s="495"/>
      <c r="O61" s="236" t="s">
        <v>44</v>
      </c>
      <c r="P61" s="496"/>
      <c r="Q61" s="496"/>
      <c r="R61" s="495"/>
      <c r="T61" s="420"/>
      <c r="U61" s="420"/>
      <c r="V61" s="420"/>
      <c r="W61" s="420"/>
      <c r="X61" s="420"/>
      <c r="Y61" s="420"/>
      <c r="Z61" s="420"/>
      <c r="AA61" s="420"/>
      <c r="AB61" s="420"/>
      <c r="AC61" s="420"/>
      <c r="AD61" s="420"/>
      <c r="AE61" s="420"/>
      <c r="AF61" s="420"/>
      <c r="AG61" s="420"/>
      <c r="AH61" s="420"/>
      <c r="AI61" s="420"/>
      <c r="AJ61" s="420"/>
      <c r="AK61" s="420"/>
      <c r="AL61" s="420"/>
      <c r="AM61" s="420"/>
      <c r="AN61" s="420"/>
      <c r="AO61" s="420"/>
      <c r="AP61" s="420"/>
      <c r="AQ61" s="420"/>
      <c r="AR61" s="420"/>
      <c r="AS61" s="420"/>
    </row>
    <row r="62" spans="1:45" s="17" customFormat="1" ht="9" customHeight="1">
      <c r="A62" s="264"/>
      <c r="B62" s="265"/>
      <c r="C62" s="437"/>
      <c r="D62" s="266"/>
      <c r="E62" s="421"/>
      <c r="F62" s="420"/>
      <c r="G62" s="421"/>
      <c r="H62" s="420"/>
      <c r="I62" s="247"/>
      <c r="J62" s="492" t="s">
        <v>134</v>
      </c>
      <c r="K62" s="493"/>
      <c r="L62" s="494"/>
      <c r="M62" s="493"/>
      <c r="N62" s="495"/>
      <c r="O62" s="493"/>
      <c r="P62" s="494"/>
      <c r="Q62" s="493"/>
      <c r="R62" s="495"/>
      <c r="T62" s="420"/>
      <c r="U62" s="420"/>
      <c r="V62" s="420"/>
      <c r="W62" s="420"/>
      <c r="X62" s="420"/>
      <c r="Y62" s="420"/>
      <c r="Z62" s="420"/>
      <c r="AA62" s="420"/>
      <c r="AB62" s="420"/>
      <c r="AC62" s="420"/>
      <c r="AD62" s="420"/>
      <c r="AE62" s="420"/>
      <c r="AF62" s="420"/>
      <c r="AG62" s="420"/>
      <c r="AH62" s="420"/>
      <c r="AI62" s="420"/>
      <c r="AJ62" s="420"/>
      <c r="AK62" s="420"/>
      <c r="AL62" s="420"/>
      <c r="AM62" s="420"/>
      <c r="AN62" s="420"/>
      <c r="AO62" s="420"/>
      <c r="AP62" s="420"/>
      <c r="AQ62" s="420"/>
      <c r="AR62" s="420"/>
      <c r="AS62" s="420"/>
    </row>
    <row r="63" spans="1:45" s="17" customFormat="1" ht="9" customHeight="1">
      <c r="A63" s="267"/>
      <c r="B63" s="268"/>
      <c r="C63" s="438"/>
      <c r="D63" s="269"/>
      <c r="E63" s="440"/>
      <c r="F63" s="271"/>
      <c r="G63" s="440"/>
      <c r="H63" s="271"/>
      <c r="I63" s="274"/>
      <c r="J63" s="499" t="s">
        <v>135</v>
      </c>
      <c r="K63" s="241"/>
      <c r="L63" s="273"/>
      <c r="M63" s="241"/>
      <c r="N63" s="498"/>
      <c r="O63" s="241" t="str">
        <f>R4</f>
        <v>Krupanics Veronika</v>
      </c>
      <c r="P63" s="273"/>
      <c r="Q63" s="241"/>
      <c r="R63" s="442">
        <f>MIN(4,'L12 előkészítő'!Q5)</f>
        <v>4</v>
      </c>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420"/>
    </row>
    <row r="64" spans="1:45" ht="13.8">
      <c r="T64" s="204"/>
      <c r="U64" s="204"/>
      <c r="V64" s="204"/>
      <c r="W64" s="204"/>
      <c r="X64" s="204"/>
      <c r="Y64" s="204"/>
      <c r="Z64" s="204"/>
      <c r="AA64" s="204"/>
      <c r="AB64" s="204"/>
      <c r="AC64" s="204"/>
      <c r="AD64" s="204"/>
      <c r="AE64" s="204"/>
      <c r="AF64" s="204"/>
      <c r="AG64" s="204"/>
      <c r="AH64" s="204"/>
      <c r="AL64" s="204"/>
      <c r="AM64" s="204"/>
      <c r="AN64" s="204"/>
      <c r="AO64" s="204"/>
      <c r="AP64" s="204"/>
      <c r="AQ64" s="204"/>
      <c r="AR64" s="204"/>
      <c r="AS64" s="204"/>
    </row>
    <row r="65" spans="20:45" ht="13.8">
      <c r="T65" s="204"/>
      <c r="U65" s="204"/>
      <c r="V65" s="204"/>
      <c r="W65" s="204"/>
      <c r="X65" s="204"/>
      <c r="Y65" s="204"/>
      <c r="Z65" s="204"/>
      <c r="AA65" s="204"/>
      <c r="AB65" s="204"/>
      <c r="AC65" s="204"/>
      <c r="AD65" s="204"/>
      <c r="AE65" s="204"/>
      <c r="AF65" s="204"/>
      <c r="AG65" s="204"/>
      <c r="AH65" s="204"/>
      <c r="AL65" s="204"/>
      <c r="AM65" s="204"/>
      <c r="AN65" s="204"/>
      <c r="AO65" s="204"/>
      <c r="AP65" s="204"/>
      <c r="AQ65" s="204"/>
      <c r="AR65" s="204"/>
      <c r="AS65" s="204"/>
    </row>
    <row r="66" spans="20:45" ht="13.8">
      <c r="T66" s="204"/>
      <c r="U66" s="204"/>
      <c r="V66" s="204"/>
      <c r="W66" s="204"/>
      <c r="X66" s="204"/>
      <c r="Y66" s="204"/>
      <c r="Z66" s="204"/>
      <c r="AA66" s="204"/>
      <c r="AB66" s="204"/>
      <c r="AC66" s="204"/>
      <c r="AD66" s="204"/>
      <c r="AE66" s="204"/>
      <c r="AF66" s="204"/>
      <c r="AG66" s="204"/>
      <c r="AH66" s="204"/>
      <c r="AL66" s="204"/>
      <c r="AM66" s="204"/>
      <c r="AN66" s="204"/>
      <c r="AO66" s="204"/>
      <c r="AP66" s="204"/>
      <c r="AQ66" s="204"/>
      <c r="AR66" s="204"/>
      <c r="AS66" s="204"/>
    </row>
    <row r="67" spans="20:45" ht="13.8">
      <c r="T67" s="204"/>
      <c r="U67" s="204"/>
      <c r="V67" s="204"/>
      <c r="W67" s="204"/>
      <c r="X67" s="204"/>
      <c r="Y67" s="204"/>
      <c r="Z67" s="204"/>
      <c r="AA67" s="204"/>
      <c r="AB67" s="204"/>
      <c r="AC67" s="204"/>
      <c r="AD67" s="204"/>
      <c r="AE67" s="204"/>
      <c r="AF67" s="204"/>
      <c r="AG67" s="204"/>
      <c r="AH67" s="204"/>
      <c r="AL67" s="204"/>
      <c r="AM67" s="204"/>
      <c r="AN67" s="204"/>
      <c r="AO67" s="204"/>
      <c r="AP67" s="204"/>
      <c r="AQ67" s="204"/>
      <c r="AR67" s="204"/>
      <c r="AS67" s="204"/>
    </row>
    <row r="68" spans="20:45" ht="13.8">
      <c r="T68" s="204"/>
      <c r="U68" s="204"/>
      <c r="V68" s="204"/>
      <c r="W68" s="204"/>
      <c r="X68" s="204"/>
      <c r="Y68" s="204"/>
      <c r="Z68" s="204"/>
      <c r="AA68" s="204"/>
      <c r="AB68" s="204"/>
      <c r="AC68" s="204"/>
      <c r="AD68" s="204"/>
      <c r="AE68" s="204"/>
      <c r="AF68" s="204"/>
      <c r="AG68" s="204"/>
      <c r="AH68" s="204"/>
      <c r="AL68" s="204"/>
      <c r="AM68" s="204"/>
      <c r="AN68" s="204"/>
      <c r="AO68" s="204"/>
      <c r="AP68" s="204"/>
      <c r="AQ68" s="204"/>
      <c r="AR68" s="204"/>
      <c r="AS68" s="204"/>
    </row>
    <row r="69" spans="20:45" ht="13.8">
      <c r="T69" s="204"/>
      <c r="U69" s="204"/>
      <c r="V69" s="204"/>
      <c r="W69" s="204"/>
      <c r="X69" s="204"/>
      <c r="Y69" s="204"/>
      <c r="Z69" s="204"/>
      <c r="AA69" s="204"/>
      <c r="AB69" s="204"/>
      <c r="AC69" s="204"/>
      <c r="AD69" s="204"/>
      <c r="AE69" s="204"/>
      <c r="AF69" s="204"/>
      <c r="AG69" s="204"/>
      <c r="AH69" s="204"/>
      <c r="AL69" s="204"/>
      <c r="AM69" s="204"/>
      <c r="AN69" s="204"/>
      <c r="AO69" s="204"/>
      <c r="AP69" s="204"/>
      <c r="AQ69" s="204"/>
      <c r="AR69" s="204"/>
      <c r="AS69" s="204"/>
    </row>
    <row r="70" spans="20:45" ht="13.8">
      <c r="T70" s="204"/>
      <c r="U70" s="204"/>
      <c r="V70" s="204"/>
      <c r="W70" s="204"/>
      <c r="X70" s="204"/>
      <c r="Y70" s="204"/>
      <c r="Z70" s="204"/>
      <c r="AA70" s="204"/>
      <c r="AB70" s="204"/>
      <c r="AC70" s="204"/>
      <c r="AD70" s="204"/>
      <c r="AE70" s="204"/>
      <c r="AF70" s="204"/>
      <c r="AG70" s="204"/>
      <c r="AH70" s="204"/>
      <c r="AL70" s="204"/>
      <c r="AM70" s="204"/>
      <c r="AN70" s="204"/>
      <c r="AO70" s="204"/>
      <c r="AP70" s="204"/>
      <c r="AQ70" s="204"/>
      <c r="AR70" s="204"/>
      <c r="AS70" s="204"/>
    </row>
    <row r="71" spans="20:45" ht="13.8">
      <c r="T71" s="204"/>
      <c r="U71" s="204"/>
      <c r="V71" s="204"/>
      <c r="W71" s="204"/>
      <c r="X71" s="204"/>
      <c r="Y71" s="204"/>
      <c r="Z71" s="204"/>
      <c r="AA71" s="204"/>
      <c r="AB71" s="204"/>
      <c r="AC71" s="204"/>
      <c r="AD71" s="204"/>
      <c r="AE71" s="204"/>
      <c r="AF71" s="204"/>
      <c r="AG71" s="204"/>
      <c r="AH71" s="204"/>
      <c r="AL71" s="204"/>
      <c r="AM71" s="204"/>
      <c r="AN71" s="204"/>
      <c r="AO71" s="204"/>
      <c r="AP71" s="204"/>
      <c r="AQ71" s="204"/>
      <c r="AR71" s="204"/>
      <c r="AS71" s="204"/>
    </row>
    <row r="72" spans="20:45" ht="13.8">
      <c r="T72" s="204"/>
      <c r="U72" s="204"/>
      <c r="V72" s="204"/>
      <c r="W72" s="204"/>
      <c r="X72" s="204"/>
      <c r="Y72" s="204"/>
      <c r="Z72" s="204"/>
      <c r="AA72" s="204"/>
      <c r="AB72" s="204"/>
      <c r="AC72" s="204"/>
      <c r="AD72" s="204"/>
      <c r="AE72" s="204"/>
      <c r="AF72" s="204"/>
      <c r="AG72" s="204"/>
      <c r="AH72" s="204"/>
      <c r="AL72" s="204"/>
      <c r="AM72" s="204"/>
      <c r="AN72" s="204"/>
      <c r="AO72" s="204"/>
      <c r="AP72" s="204"/>
      <c r="AQ72" s="204"/>
      <c r="AR72" s="204"/>
      <c r="AS72" s="204"/>
    </row>
    <row r="73" spans="20:45" ht="13.8">
      <c r="T73" s="204"/>
      <c r="U73" s="204"/>
      <c r="V73" s="204"/>
      <c r="W73" s="204"/>
      <c r="X73" s="204"/>
      <c r="Y73" s="204"/>
      <c r="Z73" s="204"/>
      <c r="AA73" s="204"/>
      <c r="AB73" s="204"/>
      <c r="AC73" s="204"/>
      <c r="AD73" s="204"/>
      <c r="AE73" s="204"/>
      <c r="AF73" s="204"/>
      <c r="AG73" s="204"/>
      <c r="AH73" s="204"/>
      <c r="AL73" s="204"/>
      <c r="AM73" s="204"/>
      <c r="AN73" s="204"/>
      <c r="AO73" s="204"/>
      <c r="AP73" s="204"/>
      <c r="AQ73" s="204"/>
      <c r="AR73" s="204"/>
      <c r="AS73" s="204"/>
    </row>
    <row r="74" spans="20:45" ht="13.8">
      <c r="T74" s="204"/>
      <c r="U74" s="204"/>
      <c r="V74" s="204"/>
      <c r="W74" s="204"/>
      <c r="X74" s="204"/>
      <c r="Y74" s="204"/>
      <c r="Z74" s="204"/>
      <c r="AA74" s="204"/>
      <c r="AB74" s="204"/>
      <c r="AC74" s="204"/>
      <c r="AD74" s="204"/>
      <c r="AE74" s="204"/>
      <c r="AF74" s="204"/>
      <c r="AG74" s="204"/>
      <c r="AH74" s="204"/>
      <c r="AL74" s="204"/>
      <c r="AM74" s="204"/>
      <c r="AN74" s="204"/>
      <c r="AO74" s="204"/>
      <c r="AP74" s="204"/>
      <c r="AQ74" s="204"/>
      <c r="AR74" s="204"/>
      <c r="AS74" s="204"/>
    </row>
    <row r="75" spans="20:45" ht="13.8">
      <c r="T75" s="204"/>
      <c r="U75" s="204"/>
      <c r="V75" s="204"/>
      <c r="W75" s="204"/>
      <c r="X75" s="204"/>
      <c r="Y75" s="204"/>
      <c r="Z75" s="204"/>
      <c r="AA75" s="204"/>
      <c r="AB75" s="204"/>
      <c r="AC75" s="204"/>
      <c r="AD75" s="204"/>
      <c r="AE75" s="204"/>
      <c r="AF75" s="204"/>
      <c r="AG75" s="204"/>
      <c r="AH75" s="204"/>
      <c r="AL75" s="204"/>
      <c r="AM75" s="204"/>
      <c r="AN75" s="204"/>
      <c r="AO75" s="204"/>
      <c r="AP75" s="204"/>
      <c r="AQ75" s="204"/>
      <c r="AR75" s="204"/>
      <c r="AS75" s="204"/>
    </row>
    <row r="76" spans="20:45" ht="13.8">
      <c r="T76" s="204"/>
      <c r="U76" s="204"/>
      <c r="V76" s="204"/>
      <c r="W76" s="204"/>
      <c r="X76" s="204"/>
      <c r="Y76" s="204"/>
      <c r="Z76" s="204"/>
      <c r="AA76" s="204"/>
      <c r="AB76" s="204"/>
      <c r="AC76" s="204"/>
      <c r="AD76" s="204"/>
      <c r="AE76" s="204"/>
      <c r="AF76" s="204"/>
      <c r="AG76" s="204"/>
      <c r="AH76" s="204"/>
      <c r="AL76" s="204"/>
      <c r="AM76" s="204"/>
      <c r="AN76" s="204"/>
      <c r="AO76" s="204"/>
      <c r="AP76" s="204"/>
      <c r="AQ76" s="204"/>
      <c r="AR76" s="204"/>
      <c r="AS76" s="204"/>
    </row>
    <row r="77" spans="20:45" ht="13.8">
      <c r="T77" s="204"/>
      <c r="U77" s="204"/>
      <c r="V77" s="204"/>
      <c r="W77" s="204"/>
      <c r="X77" s="204"/>
      <c r="Y77" s="204"/>
      <c r="Z77" s="204"/>
      <c r="AA77" s="204"/>
      <c r="AB77" s="204"/>
      <c r="AC77" s="204"/>
      <c r="AD77" s="204"/>
      <c r="AE77" s="204"/>
      <c r="AF77" s="204"/>
      <c r="AG77" s="204"/>
      <c r="AH77" s="204"/>
      <c r="AL77" s="204"/>
      <c r="AM77" s="204"/>
      <c r="AN77" s="204"/>
      <c r="AO77" s="204"/>
      <c r="AP77" s="204"/>
      <c r="AQ77" s="204"/>
      <c r="AR77" s="204"/>
      <c r="AS77" s="204"/>
    </row>
    <row r="78" spans="20:45" ht="13.8">
      <c r="T78" s="204"/>
      <c r="U78" s="204"/>
      <c r="V78" s="204"/>
      <c r="W78" s="204"/>
      <c r="X78" s="204"/>
      <c r="Y78" s="204"/>
      <c r="Z78" s="204"/>
      <c r="AA78" s="204"/>
      <c r="AB78" s="204"/>
      <c r="AC78" s="204"/>
      <c r="AD78" s="204"/>
      <c r="AE78" s="204"/>
      <c r="AF78" s="204"/>
      <c r="AG78" s="204"/>
      <c r="AH78" s="204"/>
      <c r="AL78" s="204"/>
      <c r="AM78" s="204"/>
      <c r="AN78" s="204"/>
      <c r="AO78" s="204"/>
      <c r="AP78" s="204"/>
      <c r="AQ78" s="204"/>
      <c r="AR78" s="204"/>
      <c r="AS78" s="204"/>
    </row>
    <row r="79" spans="20:45" ht="13.8">
      <c r="T79" s="204"/>
      <c r="U79" s="204"/>
      <c r="V79" s="204"/>
      <c r="W79" s="204"/>
      <c r="X79" s="204"/>
      <c r="Y79" s="204"/>
      <c r="Z79" s="204"/>
      <c r="AA79" s="204"/>
      <c r="AB79" s="204"/>
      <c r="AC79" s="204"/>
      <c r="AD79" s="204"/>
      <c r="AE79" s="204"/>
      <c r="AF79" s="204"/>
      <c r="AG79" s="204"/>
      <c r="AH79" s="204"/>
      <c r="AL79" s="204"/>
      <c r="AM79" s="204"/>
      <c r="AN79" s="204"/>
      <c r="AO79" s="204"/>
      <c r="AP79" s="204"/>
      <c r="AQ79" s="204"/>
      <c r="AR79" s="204"/>
      <c r="AS79" s="204"/>
    </row>
    <row r="80" spans="20:45" ht="13.8">
      <c r="T80" s="204"/>
      <c r="U80" s="204"/>
      <c r="V80" s="204"/>
      <c r="W80" s="204"/>
      <c r="X80" s="204"/>
      <c r="Y80" s="204"/>
      <c r="Z80" s="204"/>
      <c r="AA80" s="204"/>
      <c r="AB80" s="204"/>
      <c r="AC80" s="204"/>
      <c r="AD80" s="204"/>
      <c r="AE80" s="204"/>
      <c r="AF80" s="204"/>
      <c r="AG80" s="204"/>
      <c r="AH80" s="204"/>
      <c r="AL80" s="204"/>
      <c r="AM80" s="204"/>
      <c r="AN80" s="204"/>
      <c r="AO80" s="204"/>
      <c r="AP80" s="204"/>
      <c r="AQ80" s="204"/>
      <c r="AR80" s="204"/>
      <c r="AS80" s="204"/>
    </row>
    <row r="81" spans="20:45" ht="13.8">
      <c r="T81" s="204"/>
      <c r="U81" s="204"/>
      <c r="V81" s="204"/>
      <c r="W81" s="204"/>
      <c r="X81" s="204"/>
      <c r="Y81" s="204"/>
      <c r="Z81" s="204"/>
      <c r="AA81" s="204"/>
      <c r="AB81" s="204"/>
      <c r="AC81" s="204"/>
      <c r="AD81" s="204"/>
      <c r="AE81" s="204"/>
      <c r="AF81" s="204"/>
      <c r="AG81" s="204"/>
      <c r="AH81" s="204"/>
      <c r="AL81" s="204"/>
      <c r="AM81" s="204"/>
      <c r="AN81" s="204"/>
      <c r="AO81" s="204"/>
      <c r="AP81" s="204"/>
      <c r="AQ81" s="204"/>
      <c r="AR81" s="204"/>
      <c r="AS81" s="204"/>
    </row>
    <row r="82" spans="20:45" ht="13.8">
      <c r="T82" s="204"/>
      <c r="U82" s="204"/>
      <c r="V82" s="204"/>
      <c r="W82" s="204"/>
      <c r="X82" s="204"/>
      <c r="Y82" s="204"/>
      <c r="Z82" s="204"/>
      <c r="AA82" s="204"/>
      <c r="AB82" s="204"/>
      <c r="AC82" s="204"/>
      <c r="AD82" s="204"/>
      <c r="AE82" s="204"/>
      <c r="AF82" s="204"/>
      <c r="AG82" s="204"/>
      <c r="AH82" s="204"/>
      <c r="AL82" s="204"/>
      <c r="AM82" s="204"/>
      <c r="AN82" s="204"/>
      <c r="AO82" s="204"/>
      <c r="AP82" s="204"/>
      <c r="AQ82" s="204"/>
      <c r="AR82" s="204"/>
      <c r="AS82" s="204"/>
    </row>
    <row r="83" spans="20:45" ht="13.8">
      <c r="T83" s="204"/>
      <c r="U83" s="204"/>
      <c r="V83" s="204"/>
      <c r="W83" s="204"/>
      <c r="X83" s="204"/>
      <c r="Y83" s="204"/>
      <c r="Z83" s="204"/>
      <c r="AA83" s="204"/>
      <c r="AB83" s="204"/>
      <c r="AC83" s="204"/>
      <c r="AD83" s="204"/>
      <c r="AE83" s="204"/>
      <c r="AF83" s="204"/>
      <c r="AG83" s="204"/>
      <c r="AH83" s="204"/>
      <c r="AL83" s="204"/>
      <c r="AM83" s="204"/>
      <c r="AN83" s="204"/>
      <c r="AO83" s="204"/>
      <c r="AP83" s="204"/>
      <c r="AQ83" s="204"/>
      <c r="AR83" s="204"/>
      <c r="AS83" s="204"/>
    </row>
    <row r="84" spans="20:45" ht="13.8">
      <c r="T84" s="204"/>
      <c r="U84" s="204"/>
      <c r="V84" s="204"/>
      <c r="W84" s="204"/>
      <c r="X84" s="204"/>
      <c r="Y84" s="204"/>
      <c r="Z84" s="204"/>
      <c r="AA84" s="204"/>
      <c r="AB84" s="204"/>
      <c r="AC84" s="204"/>
      <c r="AD84" s="204"/>
      <c r="AE84" s="204"/>
      <c r="AF84" s="204"/>
      <c r="AG84" s="204"/>
      <c r="AH84" s="204"/>
      <c r="AL84" s="204"/>
      <c r="AM84" s="204"/>
      <c r="AN84" s="204"/>
      <c r="AO84" s="204"/>
      <c r="AP84" s="204"/>
      <c r="AQ84" s="204"/>
      <c r="AR84" s="204"/>
      <c r="AS84" s="204"/>
    </row>
    <row r="85" spans="20:45" ht="13.8">
      <c r="T85" s="204"/>
      <c r="U85" s="204"/>
      <c r="V85" s="204"/>
      <c r="W85" s="204"/>
      <c r="X85" s="204"/>
      <c r="Y85" s="204"/>
      <c r="Z85" s="204"/>
      <c r="AA85" s="204"/>
      <c r="AB85" s="204"/>
      <c r="AC85" s="204"/>
      <c r="AD85" s="204"/>
      <c r="AE85" s="204"/>
      <c r="AF85" s="204"/>
      <c r="AG85" s="204"/>
      <c r="AH85" s="204"/>
      <c r="AL85" s="204"/>
      <c r="AM85" s="204"/>
      <c r="AN85" s="204"/>
      <c r="AO85" s="204"/>
      <c r="AP85" s="204"/>
      <c r="AQ85" s="204"/>
      <c r="AR85" s="204"/>
      <c r="AS85" s="204"/>
    </row>
    <row r="86" spans="20:45" ht="13.8">
      <c r="T86" s="204"/>
      <c r="U86" s="204"/>
      <c r="V86" s="204"/>
      <c r="W86" s="204"/>
      <c r="X86" s="204"/>
      <c r="Y86" s="204"/>
      <c r="Z86" s="204"/>
      <c r="AA86" s="204"/>
      <c r="AB86" s="204"/>
      <c r="AC86" s="204"/>
      <c r="AD86" s="204"/>
      <c r="AE86" s="204"/>
      <c r="AF86" s="204"/>
      <c r="AG86" s="204"/>
      <c r="AH86" s="204"/>
      <c r="AL86" s="204"/>
      <c r="AM86" s="204"/>
      <c r="AN86" s="204"/>
      <c r="AO86" s="204"/>
      <c r="AP86" s="204"/>
      <c r="AQ86" s="204"/>
      <c r="AR86" s="204"/>
      <c r="AS86" s="204"/>
    </row>
    <row r="87" spans="20:45" ht="13.8">
      <c r="T87" s="204"/>
      <c r="U87" s="204"/>
      <c r="V87" s="204"/>
      <c r="W87" s="204"/>
      <c r="X87" s="204"/>
      <c r="Y87" s="204"/>
      <c r="Z87" s="204"/>
      <c r="AA87" s="204"/>
      <c r="AB87" s="204"/>
      <c r="AC87" s="204"/>
      <c r="AD87" s="204"/>
      <c r="AE87" s="204"/>
      <c r="AF87" s="204"/>
      <c r="AG87" s="204"/>
      <c r="AH87" s="204"/>
      <c r="AL87" s="204"/>
      <c r="AM87" s="204"/>
      <c r="AN87" s="204"/>
      <c r="AO87" s="204"/>
      <c r="AP87" s="204"/>
      <c r="AQ87" s="204"/>
      <c r="AR87" s="204"/>
      <c r="AS87" s="204"/>
    </row>
    <row r="88" spans="20:45" ht="13.8">
      <c r="T88" s="204"/>
      <c r="U88" s="204"/>
      <c r="V88" s="204"/>
      <c r="W88" s="204"/>
      <c r="X88" s="204"/>
      <c r="Y88" s="204"/>
      <c r="Z88" s="204"/>
      <c r="AA88" s="204"/>
      <c r="AB88" s="204"/>
      <c r="AC88" s="204"/>
      <c r="AD88" s="204"/>
      <c r="AE88" s="204"/>
      <c r="AF88" s="204"/>
      <c r="AG88" s="204"/>
      <c r="AH88" s="204"/>
      <c r="AL88" s="204"/>
      <c r="AM88" s="204"/>
      <c r="AN88" s="204"/>
      <c r="AO88" s="204"/>
      <c r="AP88" s="204"/>
      <c r="AQ88" s="204"/>
      <c r="AR88" s="204"/>
      <c r="AS88" s="204"/>
    </row>
    <row r="89" spans="20:45" ht="13.8">
      <c r="T89" s="204"/>
      <c r="U89" s="204"/>
      <c r="V89" s="204"/>
      <c r="W89" s="204"/>
      <c r="X89" s="204"/>
      <c r="Y89" s="204"/>
      <c r="Z89" s="204"/>
      <c r="AA89" s="204"/>
      <c r="AB89" s="204"/>
      <c r="AC89" s="204"/>
      <c r="AD89" s="204"/>
      <c r="AE89" s="204"/>
      <c r="AF89" s="204"/>
      <c r="AG89" s="204"/>
      <c r="AH89" s="204"/>
      <c r="AL89" s="204"/>
      <c r="AM89" s="204"/>
      <c r="AN89" s="204"/>
      <c r="AO89" s="204"/>
      <c r="AP89" s="204"/>
      <c r="AQ89" s="204"/>
      <c r="AR89" s="204"/>
      <c r="AS89" s="204"/>
    </row>
    <row r="90" spans="20:45" ht="13.8">
      <c r="T90" s="204"/>
      <c r="U90" s="204"/>
      <c r="V90" s="204"/>
      <c r="W90" s="204"/>
      <c r="X90" s="204"/>
      <c r="Y90" s="204"/>
      <c r="Z90" s="204"/>
      <c r="AA90" s="204"/>
      <c r="AB90" s="204"/>
      <c r="AC90" s="204"/>
      <c r="AD90" s="204"/>
      <c r="AE90" s="204"/>
      <c r="AF90" s="204"/>
      <c r="AG90" s="204"/>
      <c r="AH90" s="204"/>
      <c r="AL90" s="204"/>
      <c r="AM90" s="204"/>
      <c r="AN90" s="204"/>
      <c r="AO90" s="204"/>
      <c r="AP90" s="204"/>
      <c r="AQ90" s="204"/>
      <c r="AR90" s="204"/>
      <c r="AS90" s="204"/>
    </row>
    <row r="91" spans="20:45" ht="13.8">
      <c r="T91" s="204"/>
      <c r="U91" s="204"/>
      <c r="V91" s="204"/>
      <c r="W91" s="204"/>
      <c r="X91" s="204"/>
      <c r="Y91" s="204"/>
      <c r="Z91" s="204"/>
      <c r="AA91" s="204"/>
      <c r="AB91" s="204"/>
      <c r="AC91" s="204"/>
      <c r="AD91" s="204"/>
      <c r="AE91" s="204"/>
      <c r="AF91" s="204"/>
      <c r="AG91" s="204"/>
      <c r="AH91" s="204"/>
      <c r="AL91" s="204"/>
      <c r="AM91" s="204"/>
      <c r="AN91" s="204"/>
      <c r="AO91" s="204"/>
      <c r="AP91" s="204"/>
      <c r="AQ91" s="204"/>
      <c r="AR91" s="204"/>
      <c r="AS91" s="204"/>
    </row>
    <row r="92" spans="20:45" ht="13.8">
      <c r="T92" s="204"/>
      <c r="U92" s="204"/>
      <c r="V92" s="204"/>
      <c r="W92" s="204"/>
      <c r="X92" s="204"/>
      <c r="Y92" s="204"/>
      <c r="Z92" s="204"/>
      <c r="AA92" s="204"/>
      <c r="AB92" s="204"/>
      <c r="AC92" s="204"/>
      <c r="AD92" s="204"/>
      <c r="AE92" s="204"/>
      <c r="AF92" s="204"/>
      <c r="AG92" s="204"/>
      <c r="AH92" s="204"/>
      <c r="AL92" s="204"/>
      <c r="AM92" s="204"/>
      <c r="AN92" s="204"/>
      <c r="AO92" s="204"/>
      <c r="AP92" s="204"/>
      <c r="AQ92" s="204"/>
      <c r="AR92" s="204"/>
      <c r="AS92" s="204"/>
    </row>
    <row r="93" spans="20:45" ht="13.8">
      <c r="T93" s="204"/>
      <c r="U93" s="204"/>
      <c r="V93" s="204"/>
      <c r="W93" s="204"/>
      <c r="X93" s="204"/>
      <c r="Y93" s="204"/>
      <c r="Z93" s="204"/>
      <c r="AA93" s="204"/>
      <c r="AB93" s="204"/>
      <c r="AC93" s="204"/>
      <c r="AD93" s="204"/>
      <c r="AE93" s="204"/>
      <c r="AF93" s="204"/>
      <c r="AG93" s="204"/>
      <c r="AH93" s="204"/>
      <c r="AL93" s="204"/>
      <c r="AM93" s="204"/>
      <c r="AN93" s="204"/>
      <c r="AO93" s="204"/>
      <c r="AP93" s="204"/>
      <c r="AQ93" s="204"/>
      <c r="AR93" s="204"/>
      <c r="AS93" s="204"/>
    </row>
    <row r="94" spans="20:45" ht="13.8">
      <c r="T94" s="204"/>
      <c r="U94" s="204"/>
      <c r="V94" s="204"/>
      <c r="W94" s="204"/>
      <c r="X94" s="204"/>
      <c r="Y94" s="204"/>
      <c r="Z94" s="204"/>
      <c r="AA94" s="204"/>
      <c r="AB94" s="204"/>
      <c r="AC94" s="204"/>
      <c r="AD94" s="204"/>
      <c r="AE94" s="204"/>
      <c r="AF94" s="204"/>
      <c r="AG94" s="204"/>
      <c r="AH94" s="204"/>
      <c r="AL94" s="204"/>
      <c r="AM94" s="204"/>
      <c r="AN94" s="204"/>
      <c r="AO94" s="204"/>
      <c r="AP94" s="204"/>
      <c r="AQ94" s="204"/>
      <c r="AR94" s="204"/>
      <c r="AS94" s="204"/>
    </row>
    <row r="95" spans="20:45" ht="13.8">
      <c r="T95" s="204"/>
      <c r="U95" s="204"/>
      <c r="V95" s="204"/>
      <c r="W95" s="204"/>
      <c r="X95" s="204"/>
      <c r="Y95" s="204"/>
      <c r="Z95" s="204"/>
      <c r="AA95" s="204"/>
      <c r="AB95" s="204"/>
      <c r="AC95" s="204"/>
      <c r="AD95" s="204"/>
      <c r="AE95" s="204"/>
      <c r="AF95" s="204"/>
      <c r="AG95" s="204"/>
      <c r="AH95" s="204"/>
      <c r="AL95" s="204"/>
      <c r="AM95" s="204"/>
      <c r="AN95" s="204"/>
      <c r="AO95" s="204"/>
      <c r="AP95" s="204"/>
      <c r="AQ95" s="204"/>
      <c r="AR95" s="204"/>
      <c r="AS95" s="204"/>
    </row>
    <row r="96" spans="20:45" ht="13.8">
      <c r="T96" s="204"/>
      <c r="U96" s="204"/>
      <c r="V96" s="204"/>
      <c r="W96" s="204"/>
      <c r="X96" s="204"/>
      <c r="Y96" s="204"/>
      <c r="Z96" s="204"/>
      <c r="AA96" s="204"/>
      <c r="AB96" s="204"/>
      <c r="AC96" s="204"/>
      <c r="AD96" s="204"/>
      <c r="AE96" s="204"/>
      <c r="AF96" s="204"/>
      <c r="AG96" s="204"/>
      <c r="AH96" s="204"/>
      <c r="AL96" s="204"/>
      <c r="AM96" s="204"/>
      <c r="AN96" s="204"/>
      <c r="AO96" s="204"/>
      <c r="AP96" s="204"/>
      <c r="AQ96" s="204"/>
      <c r="AR96" s="204"/>
      <c r="AS96" s="204"/>
    </row>
    <row r="97" spans="20:45" ht="13.8">
      <c r="T97" s="204"/>
      <c r="U97" s="204"/>
      <c r="V97" s="204"/>
      <c r="W97" s="204"/>
      <c r="X97" s="204"/>
      <c r="Y97" s="204"/>
      <c r="Z97" s="204"/>
      <c r="AA97" s="204"/>
      <c r="AB97" s="204"/>
      <c r="AC97" s="204"/>
      <c r="AD97" s="204"/>
      <c r="AE97" s="204"/>
      <c r="AF97" s="204"/>
      <c r="AG97" s="204"/>
      <c r="AH97" s="204"/>
      <c r="AL97" s="204"/>
      <c r="AM97" s="204"/>
      <c r="AN97" s="204"/>
      <c r="AO97" s="204"/>
      <c r="AP97" s="204"/>
      <c r="AQ97" s="204"/>
      <c r="AR97" s="204"/>
      <c r="AS97" s="204"/>
    </row>
    <row r="98" spans="20:45" ht="13.8">
      <c r="T98" s="204"/>
      <c r="U98" s="204"/>
      <c r="V98" s="204"/>
      <c r="W98" s="204"/>
      <c r="X98" s="204"/>
      <c r="Y98" s="204"/>
      <c r="Z98" s="204"/>
      <c r="AA98" s="204"/>
      <c r="AB98" s="204"/>
      <c r="AC98" s="204"/>
      <c r="AD98" s="204"/>
      <c r="AE98" s="204"/>
      <c r="AF98" s="204"/>
      <c r="AG98" s="204"/>
      <c r="AH98" s="204"/>
      <c r="AL98" s="204"/>
      <c r="AM98" s="204"/>
      <c r="AN98" s="204"/>
      <c r="AO98" s="204"/>
      <c r="AP98" s="204"/>
      <c r="AQ98" s="204"/>
      <c r="AR98" s="204"/>
      <c r="AS98" s="204"/>
    </row>
    <row r="99" spans="20:45" ht="13.8">
      <c r="T99" s="204"/>
      <c r="U99" s="204"/>
      <c r="V99" s="204"/>
      <c r="W99" s="204"/>
      <c r="X99" s="204"/>
      <c r="Y99" s="204"/>
      <c r="Z99" s="204"/>
      <c r="AA99" s="204"/>
      <c r="AB99" s="204"/>
      <c r="AC99" s="204"/>
      <c r="AD99" s="204"/>
      <c r="AE99" s="204"/>
      <c r="AF99" s="204"/>
      <c r="AG99" s="204"/>
      <c r="AH99" s="204"/>
      <c r="AL99" s="204"/>
      <c r="AM99" s="204"/>
      <c r="AN99" s="204"/>
      <c r="AO99" s="204"/>
      <c r="AP99" s="204"/>
      <c r="AQ99" s="204"/>
      <c r="AR99" s="204"/>
      <c r="AS99" s="204"/>
    </row>
    <row r="100" spans="20:45" ht="13.8">
      <c r="T100" s="204"/>
      <c r="U100" s="204"/>
      <c r="V100" s="204"/>
      <c r="W100" s="204"/>
      <c r="X100" s="204"/>
      <c r="Y100" s="204"/>
      <c r="Z100" s="204"/>
      <c r="AA100" s="204"/>
      <c r="AB100" s="204"/>
      <c r="AC100" s="204"/>
      <c r="AD100" s="204"/>
      <c r="AE100" s="204"/>
      <c r="AF100" s="204"/>
      <c r="AG100" s="204"/>
      <c r="AH100" s="204"/>
      <c r="AL100" s="204"/>
      <c r="AM100" s="204"/>
      <c r="AN100" s="204"/>
      <c r="AO100" s="204"/>
      <c r="AP100" s="204"/>
      <c r="AQ100" s="204"/>
      <c r="AR100" s="204"/>
      <c r="AS100" s="204"/>
    </row>
    <row r="101" spans="20:45" ht="13.8">
      <c r="T101" s="204"/>
      <c r="U101" s="204"/>
      <c r="V101" s="204"/>
      <c r="W101" s="204"/>
      <c r="X101" s="204"/>
      <c r="Y101" s="204"/>
      <c r="Z101" s="204"/>
      <c r="AA101" s="204"/>
      <c r="AB101" s="204"/>
      <c r="AC101" s="204"/>
      <c r="AD101" s="204"/>
      <c r="AE101" s="204"/>
      <c r="AF101" s="204"/>
      <c r="AG101" s="204"/>
      <c r="AH101" s="204"/>
      <c r="AL101" s="204"/>
      <c r="AM101" s="204"/>
      <c r="AN101" s="204"/>
      <c r="AO101" s="204"/>
      <c r="AP101" s="204"/>
      <c r="AQ101" s="204"/>
      <c r="AR101" s="204"/>
      <c r="AS101" s="204"/>
    </row>
    <row r="102" spans="20:45" ht="13.8">
      <c r="T102" s="204"/>
      <c r="U102" s="204"/>
      <c r="V102" s="204"/>
      <c r="W102" s="204"/>
      <c r="X102" s="204"/>
      <c r="Y102" s="204"/>
      <c r="Z102" s="204"/>
      <c r="AA102" s="204"/>
      <c r="AB102" s="204"/>
      <c r="AC102" s="204"/>
      <c r="AD102" s="204"/>
      <c r="AE102" s="204"/>
      <c r="AF102" s="204"/>
      <c r="AG102" s="204"/>
      <c r="AH102" s="204"/>
      <c r="AL102" s="204"/>
      <c r="AM102" s="204"/>
      <c r="AN102" s="204"/>
      <c r="AO102" s="204"/>
      <c r="AP102" s="204"/>
      <c r="AQ102" s="204"/>
      <c r="AR102" s="204"/>
      <c r="AS102" s="204"/>
    </row>
    <row r="103" spans="20:45" ht="13.8">
      <c r="T103" s="204"/>
      <c r="U103" s="204"/>
      <c r="V103" s="204"/>
      <c r="W103" s="204"/>
      <c r="X103" s="204"/>
      <c r="Y103" s="204"/>
      <c r="Z103" s="204"/>
      <c r="AA103" s="204"/>
      <c r="AB103" s="204"/>
      <c r="AC103" s="204"/>
      <c r="AD103" s="204"/>
      <c r="AE103" s="204"/>
      <c r="AF103" s="204"/>
      <c r="AG103" s="204"/>
      <c r="AH103" s="204"/>
      <c r="AL103" s="204"/>
      <c r="AM103" s="204"/>
      <c r="AN103" s="204"/>
      <c r="AO103" s="204"/>
      <c r="AP103" s="204"/>
      <c r="AQ103" s="204"/>
      <c r="AR103" s="204"/>
      <c r="AS103" s="204"/>
    </row>
    <row r="104" spans="20:45" ht="13.8">
      <c r="T104" s="204"/>
      <c r="U104" s="204"/>
      <c r="V104" s="204"/>
      <c r="W104" s="204"/>
      <c r="X104" s="204"/>
      <c r="Y104" s="204"/>
      <c r="Z104" s="204"/>
      <c r="AA104" s="204"/>
      <c r="AB104" s="204"/>
      <c r="AC104" s="204"/>
      <c r="AD104" s="204"/>
      <c r="AE104" s="204"/>
      <c r="AF104" s="204"/>
      <c r="AG104" s="204"/>
      <c r="AH104" s="204"/>
      <c r="AL104" s="204"/>
      <c r="AM104" s="204"/>
      <c r="AN104" s="204"/>
      <c r="AO104" s="204"/>
      <c r="AP104" s="204"/>
      <c r="AQ104" s="204"/>
      <c r="AR104" s="204"/>
      <c r="AS104" s="204"/>
    </row>
    <row r="105" spans="20:45" ht="13.8">
      <c r="T105" s="204"/>
      <c r="U105" s="204"/>
      <c r="V105" s="204"/>
      <c r="W105" s="204"/>
      <c r="X105" s="204"/>
      <c r="Y105" s="204"/>
      <c r="Z105" s="204"/>
      <c r="AA105" s="204"/>
      <c r="AB105" s="204"/>
      <c r="AC105" s="204"/>
      <c r="AD105" s="204"/>
      <c r="AE105" s="204"/>
      <c r="AF105" s="204"/>
      <c r="AG105" s="204"/>
      <c r="AH105" s="204"/>
      <c r="AL105" s="204"/>
      <c r="AM105" s="204"/>
      <c r="AN105" s="204"/>
      <c r="AO105" s="204"/>
      <c r="AP105" s="204"/>
      <c r="AQ105" s="204"/>
      <c r="AR105" s="204"/>
      <c r="AS105" s="204"/>
    </row>
    <row r="106" spans="20:45" ht="13.8">
      <c r="T106" s="204"/>
      <c r="U106" s="204"/>
      <c r="V106" s="204"/>
      <c r="W106" s="204"/>
      <c r="X106" s="204"/>
      <c r="Y106" s="204"/>
      <c r="Z106" s="204"/>
      <c r="AA106" s="204"/>
      <c r="AB106" s="204"/>
      <c r="AC106" s="204"/>
      <c r="AD106" s="204"/>
      <c r="AE106" s="204"/>
      <c r="AF106" s="204"/>
      <c r="AG106" s="204"/>
      <c r="AH106" s="204"/>
      <c r="AL106" s="204"/>
      <c r="AM106" s="204"/>
      <c r="AN106" s="204"/>
      <c r="AO106" s="204"/>
      <c r="AP106" s="204"/>
      <c r="AQ106" s="204"/>
      <c r="AR106" s="204"/>
      <c r="AS106" s="204"/>
    </row>
    <row r="107" spans="20:45" ht="13.8">
      <c r="T107" s="204"/>
      <c r="U107" s="204"/>
      <c r="V107" s="204"/>
      <c r="W107" s="204"/>
      <c r="X107" s="204"/>
      <c r="Y107" s="204"/>
      <c r="Z107" s="204"/>
      <c r="AA107" s="204"/>
      <c r="AB107" s="204"/>
      <c r="AC107" s="204"/>
      <c r="AD107" s="204"/>
      <c r="AE107" s="204"/>
      <c r="AF107" s="204"/>
      <c r="AG107" s="204"/>
      <c r="AH107" s="204"/>
      <c r="AL107" s="204"/>
      <c r="AM107" s="204"/>
      <c r="AN107" s="204"/>
      <c r="AO107" s="204"/>
      <c r="AP107" s="204"/>
      <c r="AQ107" s="204"/>
      <c r="AR107" s="204"/>
      <c r="AS107" s="204"/>
    </row>
    <row r="108" spans="20:45" ht="13.8">
      <c r="T108" s="204"/>
      <c r="U108" s="204"/>
      <c r="V108" s="204"/>
      <c r="W108" s="204"/>
      <c r="X108" s="204"/>
      <c r="Y108" s="204"/>
      <c r="Z108" s="204"/>
      <c r="AA108" s="204"/>
      <c r="AB108" s="204"/>
      <c r="AC108" s="204"/>
      <c r="AD108" s="204"/>
      <c r="AE108" s="204"/>
      <c r="AF108" s="204"/>
      <c r="AG108" s="204"/>
      <c r="AH108" s="204"/>
      <c r="AL108" s="204"/>
      <c r="AM108" s="204"/>
      <c r="AN108" s="204"/>
      <c r="AO108" s="204"/>
      <c r="AP108" s="204"/>
      <c r="AQ108" s="204"/>
      <c r="AR108" s="204"/>
      <c r="AS108" s="204"/>
    </row>
    <row r="109" spans="20:45" ht="13.8">
      <c r="T109" s="204"/>
      <c r="U109" s="204"/>
      <c r="V109" s="204"/>
      <c r="W109" s="204"/>
      <c r="X109" s="204"/>
      <c r="Y109" s="204"/>
      <c r="Z109" s="204"/>
      <c r="AA109" s="204"/>
      <c r="AB109" s="204"/>
      <c r="AC109" s="204"/>
      <c r="AD109" s="204"/>
      <c r="AE109" s="204"/>
      <c r="AF109" s="204"/>
      <c r="AG109" s="204"/>
      <c r="AH109" s="204"/>
      <c r="AL109" s="204"/>
      <c r="AM109" s="204"/>
      <c r="AN109" s="204"/>
      <c r="AO109" s="204"/>
      <c r="AP109" s="204"/>
      <c r="AQ109" s="204"/>
      <c r="AR109" s="204"/>
      <c r="AS109" s="204"/>
    </row>
    <row r="110" spans="20:45" ht="13.8">
      <c r="T110" s="204"/>
      <c r="U110" s="204"/>
      <c r="V110" s="204"/>
      <c r="W110" s="204"/>
      <c r="X110" s="204"/>
      <c r="Y110" s="204"/>
      <c r="Z110" s="204"/>
      <c r="AA110" s="204"/>
      <c r="AB110" s="204"/>
      <c r="AC110" s="204"/>
      <c r="AD110" s="204"/>
      <c r="AE110" s="204"/>
      <c r="AF110" s="204"/>
      <c r="AG110" s="204"/>
      <c r="AH110" s="204"/>
      <c r="AL110" s="204"/>
      <c r="AM110" s="204"/>
      <c r="AN110" s="204"/>
      <c r="AO110" s="204"/>
      <c r="AP110" s="204"/>
      <c r="AQ110" s="204"/>
      <c r="AR110" s="204"/>
      <c r="AS110" s="204"/>
    </row>
    <row r="111" spans="20:45" ht="13.8">
      <c r="T111" s="204"/>
      <c r="U111" s="204"/>
      <c r="V111" s="204"/>
      <c r="W111" s="204"/>
      <c r="X111" s="204"/>
      <c r="Y111" s="204"/>
      <c r="Z111" s="204"/>
      <c r="AA111" s="204"/>
      <c r="AB111" s="204"/>
      <c r="AC111" s="204"/>
      <c r="AD111" s="204"/>
      <c r="AE111" s="204"/>
      <c r="AF111" s="204"/>
      <c r="AG111" s="204"/>
      <c r="AH111" s="204"/>
      <c r="AL111" s="204"/>
      <c r="AM111" s="204"/>
      <c r="AN111" s="204"/>
      <c r="AO111" s="204"/>
      <c r="AP111" s="204"/>
      <c r="AQ111" s="204"/>
      <c r="AR111" s="204"/>
      <c r="AS111" s="204"/>
    </row>
    <row r="112" spans="20:45" ht="13.8">
      <c r="T112" s="204"/>
      <c r="U112" s="204"/>
      <c r="V112" s="204"/>
      <c r="W112" s="204"/>
      <c r="X112" s="204"/>
      <c r="Y112" s="204"/>
      <c r="Z112" s="204"/>
      <c r="AA112" s="204"/>
      <c r="AB112" s="204"/>
      <c r="AC112" s="204"/>
      <c r="AD112" s="204"/>
      <c r="AE112" s="204"/>
      <c r="AF112" s="204"/>
      <c r="AG112" s="204"/>
      <c r="AH112" s="204"/>
      <c r="AL112" s="204"/>
      <c r="AM112" s="204"/>
      <c r="AN112" s="204"/>
      <c r="AO112" s="204"/>
      <c r="AP112" s="204"/>
      <c r="AQ112" s="204"/>
      <c r="AR112" s="204"/>
      <c r="AS112" s="204"/>
    </row>
    <row r="113" spans="20:45" ht="13.8">
      <c r="T113" s="204"/>
      <c r="U113" s="204"/>
      <c r="V113" s="204"/>
      <c r="W113" s="204"/>
      <c r="X113" s="204"/>
      <c r="Y113" s="204"/>
      <c r="Z113" s="204"/>
      <c r="AA113" s="204"/>
      <c r="AB113" s="204"/>
      <c r="AC113" s="204"/>
      <c r="AD113" s="204"/>
      <c r="AE113" s="204"/>
      <c r="AF113" s="204"/>
      <c r="AG113" s="204"/>
      <c r="AH113" s="204"/>
      <c r="AL113" s="204"/>
      <c r="AM113" s="204"/>
      <c r="AN113" s="204"/>
      <c r="AO113" s="204"/>
      <c r="AP113" s="204"/>
      <c r="AQ113" s="204"/>
      <c r="AR113" s="204"/>
      <c r="AS113" s="204"/>
    </row>
    <row r="114" spans="20:45" ht="13.8">
      <c r="T114" s="204"/>
      <c r="U114" s="204"/>
      <c r="V114" s="204"/>
      <c r="W114" s="204"/>
      <c r="X114" s="204"/>
      <c r="Y114" s="204"/>
      <c r="Z114" s="204"/>
      <c r="AA114" s="204"/>
      <c r="AB114" s="204"/>
      <c r="AC114" s="204"/>
      <c r="AD114" s="204"/>
      <c r="AE114" s="204"/>
      <c r="AF114" s="204"/>
      <c r="AG114" s="204"/>
      <c r="AH114" s="204"/>
      <c r="AL114" s="204"/>
      <c r="AM114" s="204"/>
      <c r="AN114" s="204"/>
      <c r="AO114" s="204"/>
      <c r="AP114" s="204"/>
      <c r="AQ114" s="204"/>
      <c r="AR114" s="204"/>
      <c r="AS114" s="204"/>
    </row>
    <row r="115" spans="20:45" ht="13.8">
      <c r="T115" s="204"/>
      <c r="U115" s="204"/>
      <c r="V115" s="204"/>
      <c r="W115" s="204"/>
      <c r="X115" s="204"/>
      <c r="Y115" s="204"/>
      <c r="Z115" s="204"/>
      <c r="AA115" s="204"/>
      <c r="AB115" s="204"/>
      <c r="AC115" s="204"/>
      <c r="AD115" s="204"/>
      <c r="AE115" s="204"/>
      <c r="AF115" s="204"/>
      <c r="AG115" s="204"/>
      <c r="AH115" s="204"/>
      <c r="AL115" s="204"/>
      <c r="AM115" s="204"/>
      <c r="AN115" s="204"/>
      <c r="AO115" s="204"/>
      <c r="AP115" s="204"/>
      <c r="AQ115" s="204"/>
      <c r="AR115" s="204"/>
      <c r="AS115" s="204"/>
    </row>
    <row r="116" spans="20:45" ht="13.8">
      <c r="T116" s="204"/>
      <c r="U116" s="204"/>
      <c r="V116" s="204"/>
      <c r="W116" s="204"/>
      <c r="X116" s="204"/>
      <c r="Y116" s="204"/>
      <c r="Z116" s="204"/>
      <c r="AA116" s="204"/>
      <c r="AB116" s="204"/>
      <c r="AC116" s="204"/>
      <c r="AD116" s="204"/>
      <c r="AE116" s="204"/>
      <c r="AF116" s="204"/>
      <c r="AG116" s="204"/>
      <c r="AH116" s="204"/>
      <c r="AL116" s="204"/>
      <c r="AM116" s="204"/>
      <c r="AN116" s="204"/>
      <c r="AO116" s="204"/>
      <c r="AP116" s="204"/>
      <c r="AQ116" s="204"/>
      <c r="AR116" s="204"/>
      <c r="AS116" s="204"/>
    </row>
    <row r="117" spans="20:45" ht="13.8">
      <c r="T117" s="204"/>
      <c r="U117" s="204"/>
      <c r="V117" s="204"/>
      <c r="W117" s="204"/>
      <c r="X117" s="204"/>
      <c r="Y117" s="204"/>
      <c r="Z117" s="204"/>
      <c r="AA117" s="204"/>
      <c r="AB117" s="204"/>
      <c r="AC117" s="204"/>
      <c r="AD117" s="204"/>
      <c r="AE117" s="204"/>
      <c r="AF117" s="204"/>
      <c r="AG117" s="204"/>
      <c r="AH117" s="204"/>
      <c r="AL117" s="204"/>
      <c r="AM117" s="204"/>
      <c r="AN117" s="204"/>
      <c r="AO117" s="204"/>
      <c r="AP117" s="204"/>
      <c r="AQ117" s="204"/>
      <c r="AR117" s="204"/>
      <c r="AS117" s="204"/>
    </row>
    <row r="118" spans="20:45" ht="13.8">
      <c r="T118" s="204"/>
      <c r="U118" s="204"/>
      <c r="V118" s="204"/>
      <c r="W118" s="204"/>
      <c r="X118" s="204"/>
      <c r="Y118" s="204"/>
      <c r="Z118" s="204"/>
      <c r="AA118" s="204"/>
      <c r="AB118" s="204"/>
      <c r="AC118" s="204"/>
      <c r="AD118" s="204"/>
      <c r="AE118" s="204"/>
      <c r="AF118" s="204"/>
      <c r="AG118" s="204"/>
      <c r="AH118" s="204"/>
      <c r="AL118" s="204"/>
      <c r="AM118" s="204"/>
      <c r="AN118" s="204"/>
      <c r="AO118" s="204"/>
      <c r="AP118" s="204"/>
      <c r="AQ118" s="204"/>
      <c r="AR118" s="204"/>
      <c r="AS118" s="204"/>
    </row>
    <row r="119" spans="20:45" ht="13.8">
      <c r="T119" s="204"/>
      <c r="U119" s="204"/>
      <c r="V119" s="204"/>
      <c r="W119" s="204"/>
      <c r="X119" s="204"/>
      <c r="Y119" s="204"/>
      <c r="Z119" s="204"/>
      <c r="AA119" s="204"/>
      <c r="AB119" s="204"/>
      <c r="AC119" s="204"/>
      <c r="AD119" s="204"/>
      <c r="AE119" s="204"/>
      <c r="AF119" s="204"/>
      <c r="AG119" s="204"/>
      <c r="AH119" s="204"/>
      <c r="AL119" s="204"/>
      <c r="AM119" s="204"/>
      <c r="AN119" s="204"/>
      <c r="AO119" s="204"/>
      <c r="AP119" s="204"/>
      <c r="AQ119" s="204"/>
      <c r="AR119" s="204"/>
      <c r="AS119" s="204"/>
    </row>
    <row r="120" spans="20:45" ht="13.8">
      <c r="T120" s="204"/>
      <c r="U120" s="204"/>
      <c r="V120" s="204"/>
      <c r="W120" s="204"/>
      <c r="X120" s="204"/>
      <c r="Y120" s="204"/>
      <c r="Z120" s="204"/>
      <c r="AA120" s="204"/>
      <c r="AB120" s="204"/>
      <c r="AC120" s="204"/>
      <c r="AD120" s="204"/>
      <c r="AE120" s="204"/>
      <c r="AF120" s="204"/>
      <c r="AG120" s="204"/>
      <c r="AH120" s="204"/>
      <c r="AL120" s="204"/>
      <c r="AM120" s="204"/>
      <c r="AN120" s="204"/>
      <c r="AO120" s="204"/>
      <c r="AP120" s="204"/>
      <c r="AQ120" s="204"/>
      <c r="AR120" s="204"/>
      <c r="AS120" s="204"/>
    </row>
    <row r="121" spans="20:45" ht="13.8">
      <c r="T121" s="204"/>
      <c r="U121" s="204"/>
      <c r="V121" s="204"/>
      <c r="W121" s="204"/>
      <c r="X121" s="204"/>
      <c r="Y121" s="204"/>
      <c r="Z121" s="204"/>
      <c r="AA121" s="204"/>
      <c r="AB121" s="204"/>
      <c r="AC121" s="204"/>
      <c r="AD121" s="204"/>
      <c r="AE121" s="204"/>
      <c r="AF121" s="204"/>
      <c r="AG121" s="204"/>
      <c r="AH121" s="204"/>
      <c r="AL121" s="204"/>
      <c r="AM121" s="204"/>
      <c r="AN121" s="204"/>
      <c r="AO121" s="204"/>
      <c r="AP121" s="204"/>
      <c r="AQ121" s="204"/>
      <c r="AR121" s="204"/>
      <c r="AS121" s="204"/>
    </row>
    <row r="122" spans="20:45" ht="13.8">
      <c r="T122" s="204"/>
      <c r="U122" s="204"/>
      <c r="V122" s="204"/>
      <c r="W122" s="204"/>
      <c r="X122" s="204"/>
      <c r="Y122" s="204"/>
      <c r="Z122" s="204"/>
      <c r="AA122" s="204"/>
      <c r="AB122" s="204"/>
      <c r="AC122" s="204"/>
      <c r="AD122" s="204"/>
      <c r="AE122" s="204"/>
      <c r="AF122" s="204"/>
      <c r="AG122" s="204"/>
      <c r="AH122" s="204"/>
      <c r="AL122" s="204"/>
      <c r="AM122" s="204"/>
      <c r="AN122" s="204"/>
      <c r="AO122" s="204"/>
      <c r="AP122" s="204"/>
      <c r="AQ122" s="204"/>
      <c r="AR122" s="204"/>
      <c r="AS122" s="204"/>
    </row>
    <row r="123" spans="20:45" ht="13.8">
      <c r="T123" s="204"/>
      <c r="U123" s="204"/>
      <c r="V123" s="204"/>
      <c r="W123" s="204"/>
      <c r="X123" s="204"/>
      <c r="Y123" s="204"/>
      <c r="Z123" s="204"/>
      <c r="AA123" s="204"/>
      <c r="AB123" s="204"/>
      <c r="AC123" s="204"/>
      <c r="AD123" s="204"/>
      <c r="AE123" s="204"/>
      <c r="AF123" s="204"/>
      <c r="AG123" s="204"/>
      <c r="AH123" s="204"/>
      <c r="AL123" s="204"/>
      <c r="AM123" s="204"/>
      <c r="AN123" s="204"/>
      <c r="AO123" s="204"/>
      <c r="AP123" s="204"/>
      <c r="AQ123" s="204"/>
      <c r="AR123" s="204"/>
      <c r="AS123" s="204"/>
    </row>
    <row r="124" spans="20:45" ht="13.8">
      <c r="T124" s="204"/>
      <c r="U124" s="204"/>
      <c r="V124" s="204"/>
      <c r="W124" s="204"/>
      <c r="X124" s="204"/>
      <c r="Y124" s="204"/>
      <c r="Z124" s="204"/>
      <c r="AA124" s="204"/>
      <c r="AB124" s="204"/>
      <c r="AC124" s="204"/>
      <c r="AD124" s="204"/>
      <c r="AE124" s="204"/>
      <c r="AF124" s="204"/>
      <c r="AG124" s="204"/>
      <c r="AH124" s="204"/>
      <c r="AL124" s="204"/>
      <c r="AM124" s="204"/>
      <c r="AN124" s="204"/>
      <c r="AO124" s="204"/>
      <c r="AP124" s="204"/>
      <c r="AQ124" s="204"/>
      <c r="AR124" s="204"/>
      <c r="AS124" s="204"/>
    </row>
    <row r="125" spans="20:45" ht="13.8">
      <c r="T125" s="204"/>
      <c r="U125" s="204"/>
      <c r="V125" s="204"/>
      <c r="W125" s="204"/>
      <c r="X125" s="204"/>
      <c r="Y125" s="204"/>
      <c r="Z125" s="204"/>
      <c r="AA125" s="204"/>
      <c r="AB125" s="204"/>
      <c r="AC125" s="204"/>
      <c r="AD125" s="204"/>
      <c r="AE125" s="204"/>
      <c r="AF125" s="204"/>
      <c r="AG125" s="204"/>
      <c r="AH125" s="204"/>
      <c r="AL125" s="204"/>
      <c r="AM125" s="204"/>
      <c r="AN125" s="204"/>
      <c r="AO125" s="204"/>
      <c r="AP125" s="204"/>
      <c r="AQ125" s="204"/>
      <c r="AR125" s="204"/>
      <c r="AS125" s="204"/>
    </row>
    <row r="126" spans="20:45" ht="13.8">
      <c r="T126" s="204"/>
      <c r="U126" s="204"/>
      <c r="V126" s="204"/>
      <c r="W126" s="204"/>
      <c r="X126" s="204"/>
      <c r="Y126" s="204"/>
      <c r="Z126" s="204"/>
      <c r="AA126" s="204"/>
      <c r="AB126" s="204"/>
      <c r="AC126" s="204"/>
      <c r="AD126" s="204"/>
      <c r="AE126" s="204"/>
      <c r="AF126" s="204"/>
      <c r="AG126" s="204"/>
      <c r="AH126" s="204"/>
      <c r="AL126" s="204"/>
      <c r="AM126" s="204"/>
      <c r="AN126" s="204"/>
      <c r="AO126" s="204"/>
      <c r="AP126" s="204"/>
      <c r="AQ126" s="204"/>
      <c r="AR126" s="204"/>
      <c r="AS126" s="204"/>
    </row>
    <row r="127" spans="20:45" ht="13.8">
      <c r="T127" s="204"/>
      <c r="U127" s="204"/>
      <c r="V127" s="204"/>
      <c r="W127" s="204"/>
      <c r="X127" s="204"/>
      <c r="Y127" s="204"/>
      <c r="Z127" s="204"/>
      <c r="AA127" s="204"/>
      <c r="AB127" s="204"/>
      <c r="AC127" s="204"/>
      <c r="AD127" s="204"/>
      <c r="AE127" s="204"/>
      <c r="AF127" s="204"/>
      <c r="AG127" s="204"/>
      <c r="AH127" s="204"/>
      <c r="AL127" s="204"/>
      <c r="AM127" s="204"/>
      <c r="AN127" s="204"/>
      <c r="AO127" s="204"/>
      <c r="AP127" s="204"/>
      <c r="AQ127" s="204"/>
      <c r="AR127" s="204"/>
      <c r="AS127" s="204"/>
    </row>
    <row r="128" spans="20:45" ht="13.8">
      <c r="T128" s="204"/>
      <c r="U128" s="204"/>
      <c r="V128" s="204"/>
      <c r="W128" s="204"/>
      <c r="X128" s="204"/>
      <c r="Y128" s="204"/>
      <c r="Z128" s="204"/>
      <c r="AA128" s="204"/>
      <c r="AB128" s="204"/>
      <c r="AC128" s="204"/>
      <c r="AD128" s="204"/>
      <c r="AE128" s="204"/>
      <c r="AF128" s="204"/>
      <c r="AG128" s="204"/>
      <c r="AH128" s="204"/>
      <c r="AL128" s="204"/>
      <c r="AM128" s="204"/>
      <c r="AN128" s="204"/>
      <c r="AO128" s="204"/>
      <c r="AP128" s="204"/>
      <c r="AQ128" s="204"/>
      <c r="AR128" s="204"/>
      <c r="AS128" s="204"/>
    </row>
    <row r="129" spans="20:45" ht="13.8">
      <c r="T129" s="204"/>
      <c r="U129" s="204"/>
      <c r="V129" s="204"/>
      <c r="W129" s="204"/>
      <c r="X129" s="204"/>
      <c r="Y129" s="204"/>
      <c r="Z129" s="204"/>
      <c r="AA129" s="204"/>
      <c r="AB129" s="204"/>
      <c r="AC129" s="204"/>
      <c r="AD129" s="204"/>
      <c r="AE129" s="204"/>
      <c r="AF129" s="204"/>
      <c r="AG129" s="204"/>
      <c r="AH129" s="204"/>
      <c r="AL129" s="204"/>
      <c r="AM129" s="204"/>
      <c r="AN129" s="204"/>
      <c r="AO129" s="204"/>
      <c r="AP129" s="204"/>
      <c r="AQ129" s="204"/>
      <c r="AR129" s="204"/>
      <c r="AS129" s="204"/>
    </row>
    <row r="130" spans="20:45" ht="13.8">
      <c r="T130" s="204"/>
      <c r="U130" s="204"/>
      <c r="V130" s="204"/>
      <c r="W130" s="204"/>
      <c r="X130" s="204"/>
      <c r="Y130" s="204"/>
      <c r="Z130" s="204"/>
      <c r="AA130" s="204"/>
      <c r="AB130" s="204"/>
      <c r="AC130" s="204"/>
      <c r="AD130" s="204"/>
      <c r="AE130" s="204"/>
      <c r="AF130" s="204"/>
      <c r="AG130" s="204"/>
      <c r="AH130" s="204"/>
      <c r="AL130" s="204"/>
      <c r="AM130" s="204"/>
      <c r="AN130" s="204"/>
      <c r="AO130" s="204"/>
      <c r="AP130" s="204"/>
      <c r="AQ130" s="204"/>
      <c r="AR130" s="204"/>
      <c r="AS130" s="204"/>
    </row>
    <row r="131" spans="20:45" ht="13.8">
      <c r="T131" s="204"/>
      <c r="U131" s="204"/>
      <c r="V131" s="204"/>
      <c r="W131" s="204"/>
      <c r="X131" s="204"/>
      <c r="Y131" s="204"/>
      <c r="Z131" s="204"/>
      <c r="AA131" s="204"/>
      <c r="AB131" s="204"/>
      <c r="AC131" s="204"/>
      <c r="AD131" s="204"/>
      <c r="AE131" s="204"/>
      <c r="AF131" s="204"/>
      <c r="AG131" s="204"/>
      <c r="AH131" s="204"/>
      <c r="AL131" s="204"/>
      <c r="AM131" s="204"/>
      <c r="AN131" s="204"/>
      <c r="AO131" s="204"/>
      <c r="AP131" s="204"/>
      <c r="AQ131" s="204"/>
      <c r="AR131" s="204"/>
      <c r="AS131" s="204"/>
    </row>
    <row r="132" spans="20:45" ht="13.8">
      <c r="T132" s="204"/>
      <c r="U132" s="204"/>
      <c r="V132" s="204"/>
      <c r="W132" s="204"/>
      <c r="X132" s="204"/>
      <c r="Y132" s="204"/>
      <c r="Z132" s="204"/>
      <c r="AA132" s="204"/>
      <c r="AB132" s="204"/>
      <c r="AC132" s="204"/>
      <c r="AD132" s="204"/>
      <c r="AE132" s="204"/>
      <c r="AF132" s="204"/>
      <c r="AG132" s="204"/>
      <c r="AH132" s="204"/>
      <c r="AL132" s="204"/>
      <c r="AM132" s="204"/>
      <c r="AN132" s="204"/>
      <c r="AO132" s="204"/>
      <c r="AP132" s="204"/>
      <c r="AQ132" s="204"/>
      <c r="AR132" s="204"/>
      <c r="AS132" s="204"/>
    </row>
    <row r="133" spans="20:45" ht="13.8">
      <c r="T133" s="204"/>
      <c r="U133" s="204"/>
      <c r="V133" s="204"/>
      <c r="W133" s="204"/>
      <c r="X133" s="204"/>
      <c r="Y133" s="204"/>
      <c r="Z133" s="204"/>
      <c r="AA133" s="204"/>
      <c r="AB133" s="204"/>
      <c r="AC133" s="204"/>
      <c r="AD133" s="204"/>
      <c r="AE133" s="204"/>
      <c r="AF133" s="204"/>
      <c r="AG133" s="204"/>
      <c r="AH133" s="204"/>
      <c r="AL133" s="204"/>
      <c r="AM133" s="204"/>
      <c r="AN133" s="204"/>
      <c r="AO133" s="204"/>
      <c r="AP133" s="204"/>
      <c r="AQ133" s="204"/>
      <c r="AR133" s="204"/>
      <c r="AS133" s="204"/>
    </row>
    <row r="134" spans="20:45" ht="13.8">
      <c r="T134" s="204"/>
      <c r="U134" s="204"/>
      <c r="V134" s="204"/>
      <c r="W134" s="204"/>
      <c r="X134" s="204"/>
      <c r="Y134" s="204"/>
      <c r="Z134" s="204"/>
      <c r="AA134" s="204"/>
      <c r="AB134" s="204"/>
      <c r="AC134" s="204"/>
      <c r="AD134" s="204"/>
      <c r="AE134" s="204"/>
      <c r="AF134" s="204"/>
      <c r="AG134" s="204"/>
      <c r="AH134" s="204"/>
      <c r="AL134" s="204"/>
      <c r="AM134" s="204"/>
      <c r="AN134" s="204"/>
      <c r="AO134" s="204"/>
      <c r="AP134" s="204"/>
      <c r="AQ134" s="204"/>
      <c r="AR134" s="204"/>
      <c r="AS134" s="204"/>
    </row>
    <row r="135" spans="20:45" ht="13.8">
      <c r="T135" s="204"/>
      <c r="U135" s="204"/>
      <c r="V135" s="204"/>
      <c r="W135" s="204"/>
      <c r="X135" s="204"/>
      <c r="Y135" s="204"/>
      <c r="Z135" s="204"/>
      <c r="AA135" s="204"/>
      <c r="AB135" s="204"/>
      <c r="AC135" s="204"/>
      <c r="AD135" s="204"/>
      <c r="AE135" s="204"/>
      <c r="AF135" s="204"/>
      <c r="AG135" s="204"/>
      <c r="AH135" s="204"/>
      <c r="AL135" s="204"/>
      <c r="AM135" s="204"/>
      <c r="AN135" s="204"/>
      <c r="AO135" s="204"/>
      <c r="AP135" s="204"/>
      <c r="AQ135" s="204"/>
      <c r="AR135" s="204"/>
      <c r="AS135" s="204"/>
    </row>
    <row r="136" spans="20:45" ht="13.8">
      <c r="T136" s="204"/>
      <c r="U136" s="204"/>
      <c r="V136" s="204"/>
      <c r="W136" s="204"/>
      <c r="X136" s="204"/>
      <c r="Y136" s="204"/>
      <c r="Z136" s="204"/>
      <c r="AA136" s="204"/>
      <c r="AB136" s="204"/>
      <c r="AC136" s="204"/>
      <c r="AD136" s="204"/>
      <c r="AE136" s="204"/>
      <c r="AF136" s="204"/>
      <c r="AG136" s="204"/>
      <c r="AH136" s="204"/>
      <c r="AL136" s="204"/>
      <c r="AM136" s="204"/>
      <c r="AN136" s="204"/>
      <c r="AO136" s="204"/>
      <c r="AP136" s="204"/>
      <c r="AQ136" s="204"/>
      <c r="AR136" s="204"/>
      <c r="AS136" s="204"/>
    </row>
    <row r="137" spans="20:45" ht="13.8">
      <c r="T137" s="204"/>
      <c r="U137" s="204"/>
      <c r="V137" s="204"/>
      <c r="W137" s="204"/>
      <c r="X137" s="204"/>
      <c r="Y137" s="204"/>
      <c r="Z137" s="204"/>
      <c r="AA137" s="204"/>
      <c r="AB137" s="204"/>
      <c r="AC137" s="204"/>
      <c r="AD137" s="204"/>
      <c r="AE137" s="204"/>
      <c r="AF137" s="204"/>
      <c r="AG137" s="204"/>
      <c r="AH137" s="204"/>
      <c r="AL137" s="204"/>
      <c r="AM137" s="204"/>
      <c r="AN137" s="204"/>
      <c r="AO137" s="204"/>
      <c r="AP137" s="204"/>
      <c r="AQ137" s="204"/>
      <c r="AR137" s="204"/>
      <c r="AS137" s="204"/>
    </row>
    <row r="138" spans="20:45" ht="13.8">
      <c r="T138" s="204"/>
      <c r="U138" s="204"/>
      <c r="V138" s="204"/>
      <c r="W138" s="204"/>
      <c r="X138" s="204"/>
      <c r="Y138" s="204"/>
      <c r="Z138" s="204"/>
      <c r="AA138" s="204"/>
      <c r="AB138" s="204"/>
      <c r="AC138" s="204"/>
      <c r="AD138" s="204"/>
      <c r="AE138" s="204"/>
      <c r="AF138" s="204"/>
      <c r="AG138" s="204"/>
      <c r="AH138" s="204"/>
      <c r="AL138" s="204"/>
      <c r="AM138" s="204"/>
      <c r="AN138" s="204"/>
      <c r="AO138" s="204"/>
      <c r="AP138" s="204"/>
      <c r="AQ138" s="204"/>
      <c r="AR138" s="204"/>
      <c r="AS138" s="204"/>
    </row>
    <row r="139" spans="20:45" ht="13.8">
      <c r="T139" s="204"/>
      <c r="U139" s="204"/>
      <c r="V139" s="204"/>
      <c r="W139" s="204"/>
      <c r="X139" s="204"/>
      <c r="Y139" s="204"/>
      <c r="Z139" s="204"/>
      <c r="AA139" s="204"/>
      <c r="AB139" s="204"/>
      <c r="AC139" s="204"/>
      <c r="AD139" s="204"/>
      <c r="AE139" s="204"/>
      <c r="AF139" s="204"/>
      <c r="AG139" s="204"/>
      <c r="AH139" s="204"/>
      <c r="AL139" s="204"/>
      <c r="AM139" s="204"/>
      <c r="AN139" s="204"/>
      <c r="AO139" s="204"/>
      <c r="AP139" s="204"/>
      <c r="AQ139" s="204"/>
      <c r="AR139" s="204"/>
      <c r="AS139" s="204"/>
    </row>
    <row r="140" spans="20:45" ht="13.8">
      <c r="T140" s="204"/>
      <c r="U140" s="204"/>
      <c r="V140" s="204"/>
      <c r="W140" s="204"/>
      <c r="X140" s="204"/>
      <c r="Y140" s="204"/>
      <c r="Z140" s="204"/>
      <c r="AA140" s="204"/>
      <c r="AB140" s="204"/>
      <c r="AC140" s="204"/>
      <c r="AD140" s="204"/>
      <c r="AE140" s="204"/>
      <c r="AF140" s="204"/>
      <c r="AG140" s="204"/>
      <c r="AH140" s="204"/>
      <c r="AL140" s="204"/>
      <c r="AM140" s="204"/>
      <c r="AN140" s="204"/>
      <c r="AO140" s="204"/>
      <c r="AP140" s="204"/>
      <c r="AQ140" s="204"/>
      <c r="AR140" s="204"/>
      <c r="AS140" s="204"/>
    </row>
    <row r="141" spans="20:45" ht="13.8">
      <c r="T141" s="204"/>
      <c r="U141" s="204"/>
      <c r="V141" s="204"/>
      <c r="W141" s="204"/>
      <c r="X141" s="204"/>
      <c r="Y141" s="204"/>
      <c r="Z141" s="204"/>
      <c r="AA141" s="204"/>
      <c r="AB141" s="204"/>
      <c r="AC141" s="204"/>
      <c r="AD141" s="204"/>
      <c r="AE141" s="204"/>
      <c r="AF141" s="204"/>
      <c r="AG141" s="204"/>
      <c r="AH141" s="204"/>
      <c r="AL141" s="204"/>
      <c r="AM141" s="204"/>
      <c r="AN141" s="204"/>
      <c r="AO141" s="204"/>
      <c r="AP141" s="204"/>
      <c r="AQ141" s="204"/>
      <c r="AR141" s="204"/>
      <c r="AS141" s="204"/>
    </row>
  </sheetData>
  <mergeCells count="1">
    <mergeCell ref="A4:C4"/>
  </mergeCells>
  <conditionalFormatting sqref="F23 F25 F27 F29 F31 F33 F35 F37 F39 F41 F43 F45 F47 F49 F51">
    <cfRule type="cellIs" dxfId="46" priority="48" stopIfTrue="1" operator="equal">
      <formula>"Bye"</formula>
    </cfRule>
  </conditionalFormatting>
  <conditionalFormatting sqref="F8 F10 F12 F14 F16 F18 F20 F22">
    <cfRule type="cellIs" dxfId="45" priority="47" stopIfTrue="1" operator="equal">
      <formula>"Bye"</formula>
    </cfRule>
  </conditionalFormatting>
  <conditionalFormatting sqref="B23 B25 B27 B29 B31 B33 B35 B37 B39 B41 B43 B45 B47 B49 B51 B53">
    <cfRule type="cellIs" dxfId="44" priority="44" stopIfTrue="1" operator="equal">
      <formula>"DA"</formula>
    </cfRule>
  </conditionalFormatting>
  <conditionalFormatting sqref="B23 B25 B27 B29 B31 B33 B35 B37 B39 B41 B43 B45 B47 B49 B51 B53">
    <cfRule type="cellIs" dxfId="43" priority="43" stopIfTrue="1" operator="equal">
      <formula>"QA"</formula>
    </cfRule>
  </conditionalFormatting>
  <conditionalFormatting sqref="E8 E22">
    <cfRule type="expression" dxfId="42" priority="45" stopIfTrue="1">
      <formula>$E8&lt;5</formula>
    </cfRule>
  </conditionalFormatting>
  <conditionalFormatting sqref="J9 L11 J13 N15 J17 L19 J21 R63">
    <cfRule type="expression" dxfId="41" priority="3" stopIfTrue="1">
      <formula>$O$1="CU"</formula>
    </cfRule>
  </conditionalFormatting>
  <conditionalFormatting sqref="K9 M11 K13 O15 K17 M19 K21 K24 M26 K28 O30 K32 M34 K36 K40 M42 K44 O46 K48 M50 K52">
    <cfRule type="expression" dxfId="40" priority="53" stopIfTrue="1">
      <formula>J9="as"</formula>
    </cfRule>
  </conditionalFormatting>
  <conditionalFormatting sqref="K9 M11 K13 O15 K17 M19 K21 K24 M26 K28 O30 K32 M34 K36 K40 M42 K44 O46 K48 M50 K52">
    <cfRule type="expression" dxfId="39" priority="54" stopIfTrue="1">
      <formula>J9="bs"</formula>
    </cfRule>
  </conditionalFormatting>
  <conditionalFormatting sqref="E23 E25 E27 E29 E31 E33 E35 E37 E39 E41 E43 E45 E47 E49 E51 E53">
    <cfRule type="expression" dxfId="38" priority="46" stopIfTrue="1">
      <formula>AND($E23&lt;9,$C23&gt;0)</formula>
    </cfRule>
  </conditionalFormatting>
  <conditionalFormatting sqref="F23 F25 F27 F29 F31 F33 F35 F37 F39 F41 F43 F45 F47 F49 F51">
    <cfRule type="expression" dxfId="37" priority="49" stopIfTrue="1">
      <formula>AND($E23&lt;9,$C23&gt;0)</formula>
    </cfRule>
  </conditionalFormatting>
  <conditionalFormatting sqref="H8 H10 H12 H14 H16 H18 H20 H22 G23:I23 G25:I25 G27:I27 G29:I29 G31:I31 G33:I33 G35:I35 G37:I37 G39:I39 G41:I41 G43:I43 G45:I45 G47:I47 G49:I49 G51:I51">
    <cfRule type="expression" dxfId="36" priority="2" stopIfTrue="1">
      <formula>AND($E8&lt;9,$C8&gt;0)</formula>
    </cfRule>
  </conditionalFormatting>
  <conditionalFormatting sqref="I9 K11 I13 M15 I17 K19 I21 I24 K26 I28 M30 I32 K34 I36 I40 K42 I44 M46 I48 K50 I52">
    <cfRule type="expression" dxfId="35" priority="52" stopIfTrue="1">
      <formula>AND($O$1="CU",I9&lt;&gt;"Umpire")</formula>
    </cfRule>
  </conditionalFormatting>
  <conditionalFormatting sqref="I9 K11 I13 M15 I17 K19 I21 I24 K26 I28 M30 I32 K34 I36 I40 K42 I44 M46 I48 K50 I52">
    <cfRule type="expression" dxfId="34" priority="51" stopIfTrue="1">
      <formula>AND($O$1="CU",I9&lt;&gt;"Umpire",J9&lt;&gt;"")</formula>
    </cfRule>
  </conditionalFormatting>
  <conditionalFormatting sqref="I9 K11 I13 M15 I17 K19 I21 I24 K26 I28 M30 I32 K34 I36 I40 K42 I44 M46 I48 K50 I52">
    <cfRule type="expression" dxfId="33" priority="50" stopIfTrue="1">
      <formula>AND($O$1="CU",I9="Umpire")</formula>
    </cfRule>
  </conditionalFormatting>
  <conditionalFormatting sqref="O17">
    <cfRule type="expression" dxfId="32" priority="57" stopIfTrue="1">
      <formula>AND($O$1="CU",O17&lt;&gt;"Umpire")</formula>
    </cfRule>
  </conditionalFormatting>
  <conditionalFormatting sqref="O17">
    <cfRule type="expression" dxfId="31" priority="56" stopIfTrue="1">
      <formula>AND($O$1="CU",O17&lt;&gt;"Umpire",P17&lt;&gt;"")</formula>
    </cfRule>
  </conditionalFormatting>
  <conditionalFormatting sqref="O17">
    <cfRule type="expression" dxfId="30" priority="55" stopIfTrue="1">
      <formula>AND($O$1="CU",O17="Umpire")</formula>
    </cfRule>
  </conditionalFormatting>
  <dataValidations count="1">
    <dataValidation type="list" allowBlank="1" sqref="I9 K11 I13 M15 I17 O17 K19 I21 I24 K26 I28 M30 I32 K34 I36 I40 K42 I44 M46 I48 K50 I52">
      <formula1>#REF!</formula1>
    </dataValidation>
  </dataValidations>
  <printOptions horizontalCentered="1" verticalCentered="1"/>
  <pageMargins left="0" right="0" top="1.2791338582677163" bottom="1.2791338582677163" header="0.98385826771653528" footer="0.98385826771653528"/>
  <pageSetup paperSize="0" scale="95" fitToWidth="0" fitToHeight="0" pageOrder="overThenDown" orientation="portrait" horizontalDpi="0" verticalDpi="0" copies="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6"/>
  <sheetViews>
    <sheetView workbookViewId="0"/>
  </sheetViews>
  <sheetFormatPr defaultRowHeight="14.7"/>
  <cols>
    <col min="1" max="1" width="3.59765625" customWidth="1"/>
    <col min="2" max="2" width="12.8984375" customWidth="1"/>
    <col min="3" max="3" width="11.5" customWidth="1"/>
    <col min="4" max="4" width="11.5" style="90" customWidth="1"/>
    <col min="5" max="5" width="11.19921875" style="162" customWidth="1"/>
    <col min="6" max="6" width="5.69921875" style="163" hidden="1" customWidth="1"/>
    <col min="7" max="7" width="29.09765625" style="163" customWidth="1"/>
    <col min="8" max="8" width="7.09765625" style="90" customWidth="1"/>
    <col min="9" max="13" width="6.8984375" style="90" hidden="1" customWidth="1"/>
    <col min="14" max="15" width="6.8984375" style="90" customWidth="1"/>
    <col min="16" max="16" width="6.8984375" style="90" hidden="1" customWidth="1"/>
    <col min="17" max="17" width="6.8984375" style="90" customWidth="1"/>
    <col min="18" max="1024" width="8.3984375" customWidth="1"/>
  </cols>
  <sheetData>
    <row r="1" spans="1:17" ht="24.6">
      <c r="A1" s="92" t="str">
        <f>Altalanos!$A$6</f>
        <v>Kinder Kupa 3.</v>
      </c>
      <c r="B1" s="93"/>
      <c r="C1" s="93"/>
      <c r="D1" s="94"/>
      <c r="E1" s="95" t="s">
        <v>40</v>
      </c>
      <c r="F1" s="96"/>
      <c r="G1" s="97"/>
      <c r="H1" s="98"/>
      <c r="I1" s="98"/>
      <c r="J1" s="99"/>
      <c r="K1" s="99"/>
      <c r="L1" s="99"/>
      <c r="M1" s="99"/>
      <c r="N1" s="99"/>
      <c r="O1" s="99"/>
      <c r="P1" s="99"/>
      <c r="Q1" s="100"/>
    </row>
    <row r="2" spans="1:17" ht="13.8">
      <c r="B2" s="101" t="s">
        <v>41</v>
      </c>
      <c r="C2" s="289" t="str">
        <f>Altalanos!$D$8</f>
        <v>F12</v>
      </c>
      <c r="D2" s="102"/>
      <c r="E2" s="95" t="s">
        <v>42</v>
      </c>
      <c r="F2" s="103"/>
      <c r="G2" s="103"/>
      <c r="H2" s="104"/>
      <c r="I2" s="104"/>
      <c r="J2" s="105"/>
      <c r="K2" s="105"/>
      <c r="L2" s="105"/>
      <c r="M2" s="105"/>
      <c r="N2" s="106"/>
      <c r="O2" s="107"/>
      <c r="P2" s="107"/>
      <c r="Q2" s="106"/>
    </row>
    <row r="3" spans="1:17" s="6" customFormat="1" ht="13.8">
      <c r="A3" s="108" t="s">
        <v>43</v>
      </c>
      <c r="B3" s="109"/>
      <c r="C3" s="109"/>
      <c r="D3" s="109"/>
      <c r="E3" s="109"/>
      <c r="F3" s="109"/>
      <c r="G3" s="109"/>
      <c r="H3" s="109"/>
      <c r="I3" s="110"/>
      <c r="J3" s="111"/>
      <c r="K3" s="112"/>
      <c r="L3" s="112"/>
      <c r="M3" s="112"/>
      <c r="N3" s="113" t="s">
        <v>44</v>
      </c>
      <c r="O3" s="114"/>
      <c r="P3" s="115"/>
      <c r="Q3" s="116"/>
    </row>
    <row r="4" spans="1:17" s="6" customFormat="1" ht="13.8">
      <c r="A4" s="56" t="s">
        <v>27</v>
      </c>
      <c r="B4" s="56"/>
      <c r="C4" s="54" t="s">
        <v>15</v>
      </c>
      <c r="D4" s="56" t="s">
        <v>45</v>
      </c>
      <c r="E4" s="117"/>
      <c r="G4" s="118"/>
      <c r="H4" s="119" t="s">
        <v>46</v>
      </c>
      <c r="I4" s="120"/>
      <c r="J4" s="121"/>
      <c r="K4" s="122"/>
      <c r="L4" s="122"/>
      <c r="M4" s="122"/>
      <c r="N4" s="121"/>
      <c r="O4" s="123"/>
      <c r="P4" s="123"/>
      <c r="Q4" s="124"/>
    </row>
    <row r="5" spans="1:17" s="6" customFormat="1" ht="13.8">
      <c r="A5" s="125" t="str">
        <f>Altalanos!$A$10</f>
        <v>2022.04.02-04</v>
      </c>
      <c r="B5" s="125"/>
      <c r="C5" s="126" t="str">
        <f>Altalanos!$C$10</f>
        <v>Mogyoród</v>
      </c>
      <c r="D5" s="127" t="str">
        <f>Altalanos!$D$10</f>
        <v xml:space="preserve">  </v>
      </c>
      <c r="E5" s="127"/>
      <c r="F5" s="127"/>
      <c r="G5" s="127"/>
      <c r="H5" s="128" t="str">
        <f>Altalanos!$E$10</f>
        <v>Krupanics Veronika</v>
      </c>
      <c r="I5" s="129"/>
      <c r="J5" s="130"/>
      <c r="K5" s="128"/>
      <c r="L5" s="128"/>
      <c r="M5" s="128"/>
      <c r="N5" s="130"/>
      <c r="O5" s="127"/>
      <c r="P5" s="127"/>
      <c r="Q5" s="131"/>
    </row>
    <row r="6" spans="1:17" ht="30" customHeight="1">
      <c r="A6" s="132" t="s">
        <v>47</v>
      </c>
      <c r="B6" s="133" t="s">
        <v>30</v>
      </c>
      <c r="C6" s="133" t="s">
        <v>31</v>
      </c>
      <c r="D6" s="133" t="s">
        <v>48</v>
      </c>
      <c r="E6" s="133" t="s">
        <v>49</v>
      </c>
      <c r="F6" s="133" t="s">
        <v>50</v>
      </c>
      <c r="G6" s="133" t="s">
        <v>51</v>
      </c>
      <c r="H6" s="134" t="s">
        <v>52</v>
      </c>
      <c r="I6" s="135"/>
      <c r="J6" s="136" t="s">
        <v>53</v>
      </c>
      <c r="K6" s="137" t="s">
        <v>54</v>
      </c>
      <c r="L6" s="136" t="s">
        <v>55</v>
      </c>
      <c r="M6" s="138" t="s">
        <v>56</v>
      </c>
      <c r="N6" s="132" t="s">
        <v>57</v>
      </c>
      <c r="O6" s="139" t="s">
        <v>58</v>
      </c>
      <c r="P6" s="140" t="s">
        <v>59</v>
      </c>
      <c r="Q6" s="133" t="s">
        <v>60</v>
      </c>
    </row>
    <row r="7" spans="1:17" s="72" customFormat="1" ht="18.899999999999999" customHeight="1">
      <c r="A7" s="303">
        <v>1</v>
      </c>
      <c r="B7" s="142" t="s">
        <v>204</v>
      </c>
      <c r="C7" s="142" t="s">
        <v>265</v>
      </c>
      <c r="D7" s="143" t="s">
        <v>266</v>
      </c>
      <c r="E7" s="144"/>
      <c r="F7" s="143"/>
      <c r="G7" s="143"/>
      <c r="H7" s="143"/>
      <c r="I7" s="143"/>
      <c r="J7" s="147"/>
      <c r="K7" s="148"/>
      <c r="L7" s="147"/>
      <c r="M7" s="155"/>
      <c r="N7" s="149"/>
      <c r="O7" s="143">
        <v>26</v>
      </c>
      <c r="P7" s="151"/>
      <c r="Q7" s="143">
        <v>1</v>
      </c>
    </row>
    <row r="8" spans="1:17" s="72" customFormat="1" ht="18.899999999999999" customHeight="1">
      <c r="A8" s="303">
        <v>2</v>
      </c>
      <c r="B8" s="142" t="s">
        <v>267</v>
      </c>
      <c r="C8" s="142" t="s">
        <v>268</v>
      </c>
      <c r="D8" s="143" t="s">
        <v>269</v>
      </c>
      <c r="E8" s="144"/>
      <c r="F8" s="145"/>
      <c r="G8" s="146"/>
      <c r="H8" s="143"/>
      <c r="I8" s="143"/>
      <c r="J8" s="147"/>
      <c r="K8" s="148"/>
      <c r="L8" s="147"/>
      <c r="M8" s="148"/>
      <c r="N8" s="149"/>
      <c r="O8" s="143">
        <v>31</v>
      </c>
      <c r="P8" s="151"/>
      <c r="Q8" s="143">
        <v>2</v>
      </c>
    </row>
    <row r="9" spans="1:17" s="72" customFormat="1" ht="18.899999999999999" customHeight="1">
      <c r="A9" s="303">
        <v>3</v>
      </c>
      <c r="B9" s="142" t="s">
        <v>270</v>
      </c>
      <c r="C9" s="142" t="s">
        <v>271</v>
      </c>
      <c r="D9" s="143" t="s">
        <v>165</v>
      </c>
      <c r="E9" s="144"/>
      <c r="F9" s="143"/>
      <c r="G9" s="143"/>
      <c r="H9" s="143"/>
      <c r="I9" s="143"/>
      <c r="J9" s="147"/>
      <c r="K9" s="148"/>
      <c r="L9" s="147"/>
      <c r="M9" s="155"/>
      <c r="N9" s="149"/>
      <c r="O9" s="143">
        <v>32</v>
      </c>
      <c r="P9" s="152"/>
      <c r="Q9" s="149">
        <v>3</v>
      </c>
    </row>
    <row r="10" spans="1:17" s="72" customFormat="1" ht="18.899999999999999" customHeight="1">
      <c r="A10" s="303">
        <v>4</v>
      </c>
      <c r="B10" s="142" t="s">
        <v>272</v>
      </c>
      <c r="C10" s="142" t="s">
        <v>273</v>
      </c>
      <c r="D10" s="143" t="s">
        <v>274</v>
      </c>
      <c r="E10" s="144"/>
      <c r="F10" s="145"/>
      <c r="G10" s="146"/>
      <c r="H10" s="143"/>
      <c r="I10" s="143"/>
      <c r="J10" s="147"/>
      <c r="K10" s="148"/>
      <c r="L10" s="147"/>
      <c r="M10" s="148"/>
      <c r="N10" s="149"/>
      <c r="O10" s="143">
        <v>36</v>
      </c>
      <c r="P10" s="153"/>
      <c r="Q10" s="154">
        <v>4</v>
      </c>
    </row>
    <row r="11" spans="1:17" s="72" customFormat="1" ht="18.899999999999999" customHeight="1">
      <c r="A11" s="303">
        <v>5</v>
      </c>
      <c r="B11" s="142" t="s">
        <v>79</v>
      </c>
      <c r="C11" s="142" t="s">
        <v>275</v>
      </c>
      <c r="D11" s="143" t="s">
        <v>276</v>
      </c>
      <c r="E11" s="144"/>
      <c r="F11" s="143"/>
      <c r="G11" s="143"/>
      <c r="H11" s="143"/>
      <c r="I11" s="143"/>
      <c r="J11" s="147"/>
      <c r="K11" s="148"/>
      <c r="L11" s="147"/>
      <c r="M11" s="155"/>
      <c r="N11" s="149"/>
      <c r="O11" s="143">
        <v>37</v>
      </c>
      <c r="P11" s="153"/>
      <c r="Q11" s="154"/>
    </row>
    <row r="12" spans="1:17" s="72" customFormat="1" ht="18.899999999999999" customHeight="1">
      <c r="A12" s="303">
        <v>6</v>
      </c>
      <c r="B12" s="142" t="s">
        <v>277</v>
      </c>
      <c r="C12" s="142" t="s">
        <v>278</v>
      </c>
      <c r="D12" s="143" t="s">
        <v>279</v>
      </c>
      <c r="E12" s="144"/>
      <c r="F12" s="145"/>
      <c r="G12" s="146"/>
      <c r="H12" s="143"/>
      <c r="I12" s="143"/>
      <c r="J12" s="147"/>
      <c r="K12" s="148"/>
      <c r="L12" s="147"/>
      <c r="M12" s="148"/>
      <c r="N12" s="149"/>
      <c r="O12" s="143">
        <v>43</v>
      </c>
      <c r="P12" s="153"/>
      <c r="Q12" s="154"/>
    </row>
    <row r="13" spans="1:17" s="72" customFormat="1" ht="18.899999999999999" customHeight="1">
      <c r="A13" s="303">
        <v>7</v>
      </c>
      <c r="B13" s="142" t="s">
        <v>280</v>
      </c>
      <c r="C13" s="142" t="s">
        <v>152</v>
      </c>
      <c r="D13" s="143" t="s">
        <v>197</v>
      </c>
      <c r="E13" s="144"/>
      <c r="F13" s="143"/>
      <c r="G13" s="143"/>
      <c r="H13" s="143"/>
      <c r="I13" s="143"/>
      <c r="J13" s="147"/>
      <c r="K13" s="148"/>
      <c r="L13" s="147"/>
      <c r="M13" s="155"/>
      <c r="N13" s="149"/>
      <c r="O13" s="143">
        <v>45</v>
      </c>
      <c r="P13" s="153"/>
      <c r="Q13" s="154"/>
    </row>
    <row r="14" spans="1:17" s="72" customFormat="1" ht="18.899999999999999" customHeight="1">
      <c r="A14" s="303">
        <v>8</v>
      </c>
      <c r="B14" s="142" t="s">
        <v>79</v>
      </c>
      <c r="C14" s="142" t="s">
        <v>281</v>
      </c>
      <c r="D14" s="143" t="s">
        <v>150</v>
      </c>
      <c r="E14" s="144"/>
      <c r="F14" s="145"/>
      <c r="G14" s="146"/>
      <c r="H14" s="143"/>
      <c r="I14" s="143"/>
      <c r="J14" s="147"/>
      <c r="K14" s="148"/>
      <c r="L14" s="147"/>
      <c r="M14" s="148"/>
      <c r="N14" s="149"/>
      <c r="O14" s="143">
        <v>49</v>
      </c>
      <c r="P14" s="153"/>
      <c r="Q14" s="154"/>
    </row>
    <row r="15" spans="1:17" s="72" customFormat="1" ht="18.899999999999999" customHeight="1">
      <c r="A15" s="303">
        <v>9</v>
      </c>
      <c r="B15" s="142" t="s">
        <v>282</v>
      </c>
      <c r="C15" s="142" t="s">
        <v>283</v>
      </c>
      <c r="D15" s="143" t="s">
        <v>284</v>
      </c>
      <c r="E15" s="144"/>
      <c r="F15" s="145"/>
      <c r="G15" s="146"/>
      <c r="H15" s="143"/>
      <c r="I15" s="143"/>
      <c r="J15" s="147"/>
      <c r="K15" s="148"/>
      <c r="L15" s="147"/>
      <c r="M15" s="148"/>
      <c r="N15" s="149"/>
      <c r="O15" s="143">
        <v>52</v>
      </c>
      <c r="P15" s="143"/>
      <c r="Q15" s="143"/>
    </row>
    <row r="16" spans="1:17" s="72" customFormat="1" ht="18.899999999999999" customHeight="1">
      <c r="A16" s="303">
        <v>10</v>
      </c>
      <c r="B16" s="142" t="s">
        <v>285</v>
      </c>
      <c r="C16" s="142" t="s">
        <v>286</v>
      </c>
      <c r="D16" s="143" t="s">
        <v>150</v>
      </c>
      <c r="E16" s="144"/>
      <c r="F16" s="145"/>
      <c r="G16" s="146"/>
      <c r="H16" s="143"/>
      <c r="I16" s="143"/>
      <c r="J16" s="147"/>
      <c r="K16" s="148"/>
      <c r="L16" s="147"/>
      <c r="M16" s="148"/>
      <c r="N16" s="149"/>
      <c r="O16" s="143">
        <v>53</v>
      </c>
      <c r="P16" s="151"/>
      <c r="Q16" s="143"/>
    </row>
    <row r="17" spans="1:17" s="72" customFormat="1" ht="18.899999999999999" customHeight="1">
      <c r="A17" s="303">
        <v>11</v>
      </c>
      <c r="B17" s="142" t="s">
        <v>154</v>
      </c>
      <c r="C17" s="142" t="s">
        <v>287</v>
      </c>
      <c r="D17" s="143" t="s">
        <v>288</v>
      </c>
      <c r="E17" s="144"/>
      <c r="F17" s="143"/>
      <c r="G17" s="143"/>
      <c r="H17" s="143"/>
      <c r="I17" s="143"/>
      <c r="J17" s="147"/>
      <c r="K17" s="148"/>
      <c r="L17" s="147"/>
      <c r="M17" s="155"/>
      <c r="N17" s="149"/>
      <c r="O17" s="143">
        <v>54</v>
      </c>
      <c r="P17" s="151"/>
      <c r="Q17" s="143"/>
    </row>
    <row r="18" spans="1:17" s="72" customFormat="1" ht="18.899999999999999" customHeight="1">
      <c r="A18" s="303">
        <v>12</v>
      </c>
      <c r="B18" s="142" t="s">
        <v>289</v>
      </c>
      <c r="C18" s="142" t="s">
        <v>290</v>
      </c>
      <c r="D18" s="143" t="s">
        <v>291</v>
      </c>
      <c r="E18" s="144"/>
      <c r="F18" s="145"/>
      <c r="G18" s="146"/>
      <c r="H18" s="143"/>
      <c r="I18" s="143"/>
      <c r="J18" s="147"/>
      <c r="K18" s="148"/>
      <c r="L18" s="147"/>
      <c r="M18" s="148"/>
      <c r="N18" s="149"/>
      <c r="O18" s="143">
        <v>58</v>
      </c>
      <c r="P18" s="151"/>
      <c r="Q18" s="143"/>
    </row>
    <row r="19" spans="1:17" s="72" customFormat="1" ht="18.899999999999999" customHeight="1">
      <c r="A19" s="303">
        <v>13</v>
      </c>
      <c r="B19" s="142" t="s">
        <v>292</v>
      </c>
      <c r="C19" s="142" t="s">
        <v>293</v>
      </c>
      <c r="D19" s="143" t="s">
        <v>194</v>
      </c>
      <c r="E19" s="144"/>
      <c r="F19" s="143"/>
      <c r="G19" s="143"/>
      <c r="H19" s="143"/>
      <c r="I19" s="143"/>
      <c r="J19" s="147"/>
      <c r="K19" s="148"/>
      <c r="L19" s="147"/>
      <c r="M19" s="155"/>
      <c r="N19" s="149"/>
      <c r="O19" s="143">
        <v>59</v>
      </c>
      <c r="P19" s="151"/>
      <c r="Q19" s="143"/>
    </row>
    <row r="20" spans="1:17" s="72" customFormat="1" ht="18.899999999999999" customHeight="1">
      <c r="A20" s="303">
        <v>14</v>
      </c>
      <c r="B20" s="142" t="s">
        <v>294</v>
      </c>
      <c r="C20" s="142" t="s">
        <v>158</v>
      </c>
      <c r="D20" s="143" t="s">
        <v>66</v>
      </c>
      <c r="E20" s="144"/>
      <c r="F20" s="143"/>
      <c r="G20" s="143"/>
      <c r="H20" s="143"/>
      <c r="I20" s="143"/>
      <c r="J20" s="147"/>
      <c r="K20" s="148"/>
      <c r="L20" s="147"/>
      <c r="M20" s="155"/>
      <c r="N20" s="149"/>
      <c r="O20" s="143">
        <v>64</v>
      </c>
      <c r="P20" s="151"/>
      <c r="Q20" s="143"/>
    </row>
    <row r="21" spans="1:17" s="72" customFormat="1" ht="18.899999999999999" customHeight="1">
      <c r="A21" s="303">
        <v>15</v>
      </c>
      <c r="B21" s="142" t="s">
        <v>295</v>
      </c>
      <c r="C21" s="142" t="s">
        <v>293</v>
      </c>
      <c r="D21" s="143" t="s">
        <v>165</v>
      </c>
      <c r="E21" s="144"/>
      <c r="F21" s="145"/>
      <c r="G21" s="146"/>
      <c r="H21" s="143"/>
      <c r="I21" s="143"/>
      <c r="J21" s="147"/>
      <c r="K21" s="148"/>
      <c r="L21" s="147"/>
      <c r="M21" s="148"/>
      <c r="N21" s="149"/>
      <c r="O21" s="150">
        <v>66</v>
      </c>
      <c r="P21" s="151"/>
      <c r="Q21" s="143"/>
    </row>
    <row r="22" spans="1:17" s="72" customFormat="1" ht="18.899999999999999" customHeight="1">
      <c r="A22" s="303">
        <v>16</v>
      </c>
      <c r="B22" s="142" t="s">
        <v>296</v>
      </c>
      <c r="C22" s="142" t="s">
        <v>297</v>
      </c>
      <c r="D22" s="143" t="s">
        <v>150</v>
      </c>
      <c r="E22" s="144"/>
      <c r="F22" s="143"/>
      <c r="G22" s="143"/>
      <c r="H22" s="143"/>
      <c r="I22" s="143"/>
      <c r="J22" s="147"/>
      <c r="K22" s="148"/>
      <c r="L22" s="147"/>
      <c r="M22" s="155"/>
      <c r="N22" s="149"/>
      <c r="O22" s="143">
        <v>72</v>
      </c>
      <c r="P22" s="151"/>
      <c r="Q22" s="143"/>
    </row>
    <row r="23" spans="1:17" s="72" customFormat="1" ht="18.899999999999999" customHeight="1">
      <c r="A23" s="303">
        <v>17</v>
      </c>
      <c r="B23" s="142" t="s">
        <v>298</v>
      </c>
      <c r="C23" s="142" t="s">
        <v>299</v>
      </c>
      <c r="D23" s="143" t="s">
        <v>269</v>
      </c>
      <c r="E23" s="144"/>
      <c r="F23" s="143"/>
      <c r="G23" s="143"/>
      <c r="H23" s="143"/>
      <c r="I23" s="143"/>
      <c r="J23" s="147"/>
      <c r="K23" s="148"/>
      <c r="L23" s="147"/>
      <c r="M23" s="155"/>
      <c r="N23" s="149"/>
      <c r="O23" s="143">
        <v>76</v>
      </c>
      <c r="P23" s="151"/>
      <c r="Q23" s="143"/>
    </row>
    <row r="24" spans="1:17" s="72" customFormat="1" ht="18.899999999999999" customHeight="1">
      <c r="A24" s="303">
        <v>18</v>
      </c>
      <c r="B24" s="142" t="s">
        <v>300</v>
      </c>
      <c r="C24" s="142" t="s">
        <v>301</v>
      </c>
      <c r="D24" s="143" t="s">
        <v>69</v>
      </c>
      <c r="E24" s="144"/>
      <c r="F24" s="143"/>
      <c r="G24" s="143"/>
      <c r="H24" s="143"/>
      <c r="I24" s="143"/>
      <c r="J24" s="147"/>
      <c r="K24" s="148"/>
      <c r="L24" s="147"/>
      <c r="M24" s="155"/>
      <c r="N24" s="149"/>
      <c r="O24" s="143">
        <v>80</v>
      </c>
      <c r="P24" s="151"/>
      <c r="Q24" s="143"/>
    </row>
    <row r="25" spans="1:17" s="72" customFormat="1" ht="18.899999999999999" customHeight="1">
      <c r="A25" s="303">
        <v>19</v>
      </c>
      <c r="B25" s="142" t="s">
        <v>302</v>
      </c>
      <c r="C25" s="142" t="s">
        <v>303</v>
      </c>
      <c r="D25" s="143" t="s">
        <v>288</v>
      </c>
      <c r="E25" s="144"/>
      <c r="F25" s="143"/>
      <c r="G25" s="143"/>
      <c r="H25" s="143"/>
      <c r="I25" s="143"/>
      <c r="J25" s="147"/>
      <c r="K25" s="148"/>
      <c r="L25" s="147"/>
      <c r="M25" s="155"/>
      <c r="N25" s="149"/>
      <c r="O25" s="143" t="s">
        <v>211</v>
      </c>
      <c r="P25" s="151"/>
      <c r="Q25" s="143"/>
    </row>
    <row r="26" spans="1:17" s="72" customFormat="1" ht="18.899999999999999" customHeight="1">
      <c r="A26" s="303">
        <v>20</v>
      </c>
      <c r="B26" s="142" t="s">
        <v>304</v>
      </c>
      <c r="C26" s="142" t="s">
        <v>265</v>
      </c>
      <c r="D26" s="143" t="s">
        <v>215</v>
      </c>
      <c r="E26" s="144"/>
      <c r="F26" s="143"/>
      <c r="G26" s="143"/>
      <c r="H26" s="143"/>
      <c r="I26" s="143"/>
      <c r="J26" s="147"/>
      <c r="K26" s="148"/>
      <c r="L26" s="147"/>
      <c r="M26" s="155"/>
      <c r="N26" s="149"/>
      <c r="O26" s="143" t="s">
        <v>211</v>
      </c>
      <c r="P26" s="151"/>
      <c r="Q26" s="143"/>
    </row>
    <row r="27" spans="1:17" s="72" customFormat="1" ht="18.899999999999999" customHeight="1">
      <c r="A27" s="141">
        <v>21</v>
      </c>
      <c r="B27" s="142" t="s">
        <v>305</v>
      </c>
      <c r="C27" s="142"/>
      <c r="D27" s="143"/>
      <c r="E27" s="144"/>
      <c r="F27" s="143"/>
      <c r="G27" s="143"/>
      <c r="H27" s="143"/>
      <c r="I27" s="143"/>
      <c r="J27" s="147"/>
      <c r="K27" s="148"/>
      <c r="L27" s="147"/>
      <c r="M27" s="155"/>
      <c r="N27" s="149"/>
      <c r="O27" s="143"/>
      <c r="P27" s="151"/>
      <c r="Q27" s="143"/>
    </row>
    <row r="28" spans="1:17" s="72" customFormat="1" ht="18.899999999999999" customHeight="1">
      <c r="A28" s="141">
        <v>22</v>
      </c>
      <c r="B28" s="142"/>
      <c r="C28" s="142"/>
      <c r="D28" s="143"/>
      <c r="E28" s="156"/>
      <c r="F28" s="157"/>
      <c r="G28" s="149"/>
      <c r="H28" s="143"/>
      <c r="I28" s="143"/>
      <c r="J28" s="147"/>
      <c r="K28" s="148"/>
      <c r="L28" s="147"/>
      <c r="M28" s="155"/>
      <c r="N28" s="149"/>
      <c r="O28" s="143"/>
      <c r="P28" s="151"/>
      <c r="Q28" s="143"/>
    </row>
    <row r="29" spans="1:17" s="72" customFormat="1" ht="18.899999999999999" customHeight="1">
      <c r="A29" s="141">
        <v>23</v>
      </c>
      <c r="B29" s="142"/>
      <c r="C29" s="142"/>
      <c r="D29" s="143"/>
      <c r="E29" s="158"/>
      <c r="F29" s="143"/>
      <c r="G29" s="143"/>
      <c r="H29" s="143"/>
      <c r="I29" s="143"/>
      <c r="J29" s="147"/>
      <c r="K29" s="148"/>
      <c r="L29" s="147"/>
      <c r="M29" s="155"/>
      <c r="N29" s="149"/>
      <c r="O29" s="143"/>
      <c r="P29" s="151"/>
      <c r="Q29" s="143"/>
    </row>
    <row r="30" spans="1:17" s="72" customFormat="1" ht="18.899999999999999" customHeight="1">
      <c r="A30" s="141">
        <v>24</v>
      </c>
      <c r="B30" s="142"/>
      <c r="C30" s="142"/>
      <c r="D30" s="143"/>
      <c r="E30" s="144"/>
      <c r="F30" s="143"/>
      <c r="G30" s="143"/>
      <c r="H30" s="143"/>
      <c r="I30" s="143"/>
      <c r="J30" s="147"/>
      <c r="K30" s="148"/>
      <c r="L30" s="147"/>
      <c r="M30" s="155"/>
      <c r="N30" s="149"/>
      <c r="O30" s="143"/>
      <c r="P30" s="151"/>
      <c r="Q30" s="143"/>
    </row>
    <row r="31" spans="1:17" s="72" customFormat="1" ht="18.899999999999999" customHeight="1">
      <c r="A31" s="141">
        <v>25</v>
      </c>
      <c r="B31" s="142"/>
      <c r="C31" s="142"/>
      <c r="D31" s="143"/>
      <c r="E31" s="144"/>
      <c r="F31" s="143"/>
      <c r="G31" s="143"/>
      <c r="H31" s="143"/>
      <c r="I31" s="143"/>
      <c r="J31" s="147"/>
      <c r="K31" s="148"/>
      <c r="L31" s="147"/>
      <c r="M31" s="155"/>
      <c r="N31" s="149"/>
      <c r="O31" s="143"/>
      <c r="P31" s="151"/>
      <c r="Q31" s="143"/>
    </row>
    <row r="32" spans="1:17" s="72" customFormat="1" ht="18.899999999999999" customHeight="1">
      <c r="A32" s="141">
        <v>26</v>
      </c>
      <c r="B32" s="142"/>
      <c r="C32" s="142"/>
      <c r="D32" s="143"/>
      <c r="E32" s="159"/>
      <c r="F32" s="143"/>
      <c r="G32" s="143"/>
      <c r="H32" s="143"/>
      <c r="I32" s="143"/>
      <c r="J32" s="147"/>
      <c r="K32" s="148"/>
      <c r="L32" s="147"/>
      <c r="M32" s="155"/>
      <c r="N32" s="149"/>
      <c r="O32" s="143"/>
      <c r="P32" s="151"/>
      <c r="Q32" s="143"/>
    </row>
    <row r="33" spans="1:17" s="72" customFormat="1" ht="18.899999999999999" customHeight="1">
      <c r="A33" s="141">
        <v>27</v>
      </c>
      <c r="B33" s="142"/>
      <c r="C33" s="142"/>
      <c r="D33" s="143"/>
      <c r="E33" s="144"/>
      <c r="F33" s="143"/>
      <c r="G33" s="143"/>
      <c r="H33" s="143"/>
      <c r="I33" s="143"/>
      <c r="J33" s="147"/>
      <c r="K33" s="148"/>
      <c r="L33" s="147"/>
      <c r="M33" s="155"/>
      <c r="N33" s="149"/>
      <c r="O33" s="143"/>
      <c r="P33" s="151"/>
      <c r="Q33" s="143"/>
    </row>
    <row r="34" spans="1:17" s="72" customFormat="1" ht="18.899999999999999" customHeight="1">
      <c r="A34" s="141">
        <v>28</v>
      </c>
      <c r="B34" s="142"/>
      <c r="C34" s="142"/>
      <c r="D34" s="143"/>
      <c r="E34" s="144"/>
      <c r="F34" s="143"/>
      <c r="G34" s="143"/>
      <c r="H34" s="143"/>
      <c r="I34" s="143"/>
      <c r="J34" s="147"/>
      <c r="K34" s="148"/>
      <c r="L34" s="147"/>
      <c r="M34" s="155"/>
      <c r="N34" s="149"/>
      <c r="O34" s="143"/>
      <c r="P34" s="151"/>
      <c r="Q34" s="143"/>
    </row>
    <row r="35" spans="1:17" s="72" customFormat="1" ht="18.899999999999999" customHeight="1">
      <c r="A35" s="141">
        <v>29</v>
      </c>
      <c r="B35" s="142"/>
      <c r="C35" s="142"/>
      <c r="D35" s="143"/>
      <c r="E35" s="144"/>
      <c r="F35" s="143"/>
      <c r="G35" s="143"/>
      <c r="H35" s="143"/>
      <c r="I35" s="143"/>
      <c r="J35" s="147"/>
      <c r="K35" s="148"/>
      <c r="L35" s="147"/>
      <c r="M35" s="155"/>
      <c r="N35" s="149"/>
      <c r="O35" s="143"/>
      <c r="P35" s="151"/>
      <c r="Q35" s="143"/>
    </row>
    <row r="36" spans="1:17" s="72" customFormat="1" ht="18.899999999999999" customHeight="1">
      <c r="A36" s="141">
        <v>30</v>
      </c>
      <c r="B36" s="142"/>
      <c r="C36" s="142"/>
      <c r="D36" s="143"/>
      <c r="E36" s="144"/>
      <c r="F36" s="143"/>
      <c r="G36" s="143"/>
      <c r="H36" s="143"/>
      <c r="I36" s="143"/>
      <c r="J36" s="147"/>
      <c r="K36" s="148"/>
      <c r="L36" s="147"/>
      <c r="M36" s="155"/>
      <c r="N36" s="149"/>
      <c r="O36" s="143"/>
      <c r="P36" s="151"/>
      <c r="Q36" s="143"/>
    </row>
    <row r="37" spans="1:17" s="72" customFormat="1" ht="18.899999999999999" customHeight="1">
      <c r="A37" s="141">
        <v>31</v>
      </c>
      <c r="B37" s="142"/>
      <c r="C37" s="142"/>
      <c r="D37" s="143"/>
      <c r="E37" s="144"/>
      <c r="F37" s="143"/>
      <c r="G37" s="143"/>
      <c r="H37" s="143"/>
      <c r="I37" s="143"/>
      <c r="J37" s="147"/>
      <c r="K37" s="148"/>
      <c r="L37" s="147"/>
      <c r="M37" s="155"/>
      <c r="N37" s="149"/>
      <c r="O37" s="143"/>
      <c r="P37" s="151"/>
      <c r="Q37" s="143"/>
    </row>
    <row r="38" spans="1:17" s="72" customFormat="1" ht="18.899999999999999" customHeight="1">
      <c r="A38" s="141">
        <v>32</v>
      </c>
      <c r="B38" s="142"/>
      <c r="C38" s="142"/>
      <c r="D38" s="143"/>
      <c r="E38" s="144"/>
      <c r="F38" s="143"/>
      <c r="G38" s="143"/>
      <c r="H38" s="145"/>
      <c r="I38" s="146"/>
      <c r="J38" s="147"/>
      <c r="K38" s="148"/>
      <c r="L38" s="147"/>
      <c r="M38" s="155"/>
      <c r="N38" s="149"/>
      <c r="O38" s="143"/>
      <c r="P38" s="151"/>
      <c r="Q38" s="143"/>
    </row>
    <row r="39" spans="1:17" s="72" customFormat="1" ht="18.899999999999999" customHeight="1">
      <c r="A39" s="141">
        <v>33</v>
      </c>
      <c r="B39" s="142"/>
      <c r="C39" s="142"/>
      <c r="D39" s="143"/>
      <c r="E39" s="144"/>
      <c r="F39" s="143"/>
      <c r="G39" s="143"/>
      <c r="H39" s="145"/>
      <c r="I39" s="146"/>
      <c r="J39" s="147"/>
      <c r="K39" s="148"/>
      <c r="L39" s="147"/>
      <c r="M39" s="155"/>
      <c r="N39" s="149"/>
      <c r="O39" s="150"/>
      <c r="P39" s="151"/>
      <c r="Q39" s="143"/>
    </row>
    <row r="40" spans="1:17" s="72" customFormat="1" ht="18.899999999999999" customHeight="1">
      <c r="A40" s="141">
        <v>34</v>
      </c>
      <c r="B40" s="142"/>
      <c r="C40" s="142"/>
      <c r="D40" s="143"/>
      <c r="E40" s="144"/>
      <c r="F40" s="143"/>
      <c r="G40" s="143"/>
      <c r="H40" s="145"/>
      <c r="I40" s="146"/>
      <c r="J40" s="147" t="e">
        <f>IF(AND(Q40="",#REF!&gt;0,#REF!&lt;5),K40,0)</f>
        <v>#REF!</v>
      </c>
      <c r="K40" s="148" t="str">
        <f>IF(D40="","ZZZ9",IF(AND(#REF!&gt;0,#REF!&lt;5),D40&amp;#REF!,D40&amp;"9"))</f>
        <v>ZZZ9</v>
      </c>
      <c r="L40" s="147">
        <f t="shared" ref="L40:L71" si="0">IF(Q40="",999,Q40)</f>
        <v>999</v>
      </c>
      <c r="M40" s="155">
        <f t="shared" ref="M40:M71" si="1">IF(P40=999,999,1)</f>
        <v>999</v>
      </c>
      <c r="N40" s="149"/>
      <c r="O40" s="150"/>
      <c r="P40" s="151">
        <f t="shared" ref="P40:P71" si="2">IF(N40="DA",1,IF(N40="WC",2,IF(N40="SE",3,IF(N40="Q",4,IF(N40="LL",5,999)))))</f>
        <v>999</v>
      </c>
      <c r="Q40" s="143"/>
    </row>
    <row r="41" spans="1:17" s="72" customFormat="1" ht="18.899999999999999" customHeight="1">
      <c r="A41" s="141">
        <v>35</v>
      </c>
      <c r="B41" s="142"/>
      <c r="C41" s="142"/>
      <c r="D41" s="143"/>
      <c r="E41" s="144"/>
      <c r="F41" s="143"/>
      <c r="G41" s="143"/>
      <c r="H41" s="145"/>
      <c r="I41" s="146"/>
      <c r="J41" s="147" t="e">
        <f>IF(AND(Q41="",#REF!&gt;0,#REF!&lt;5),K41,0)</f>
        <v>#REF!</v>
      </c>
      <c r="K41" s="148" t="str">
        <f>IF(D41="","ZZZ9",IF(AND(#REF!&gt;0,#REF!&lt;5),D41&amp;#REF!,D41&amp;"9"))</f>
        <v>ZZZ9</v>
      </c>
      <c r="L41" s="147">
        <f t="shared" si="0"/>
        <v>999</v>
      </c>
      <c r="M41" s="155">
        <f t="shared" si="1"/>
        <v>999</v>
      </c>
      <c r="N41" s="149"/>
      <c r="O41" s="150"/>
      <c r="P41" s="151">
        <f t="shared" si="2"/>
        <v>999</v>
      </c>
      <c r="Q41" s="143"/>
    </row>
    <row r="42" spans="1:17" s="72" customFormat="1" ht="18.899999999999999" customHeight="1">
      <c r="A42" s="141">
        <v>36</v>
      </c>
      <c r="B42" s="142"/>
      <c r="C42" s="142"/>
      <c r="D42" s="143"/>
      <c r="E42" s="144"/>
      <c r="F42" s="143"/>
      <c r="G42" s="143"/>
      <c r="H42" s="145"/>
      <c r="I42" s="146"/>
      <c r="J42" s="147" t="e">
        <f>IF(AND(Q42="",#REF!&gt;0,#REF!&lt;5),K42,0)</f>
        <v>#REF!</v>
      </c>
      <c r="K42" s="148" t="str">
        <f>IF(D42="","ZZZ9",IF(AND(#REF!&gt;0,#REF!&lt;5),D42&amp;#REF!,D42&amp;"9"))</f>
        <v>ZZZ9</v>
      </c>
      <c r="L42" s="147">
        <f t="shared" si="0"/>
        <v>999</v>
      </c>
      <c r="M42" s="155">
        <f t="shared" si="1"/>
        <v>999</v>
      </c>
      <c r="N42" s="149"/>
      <c r="O42" s="150"/>
      <c r="P42" s="151">
        <f t="shared" si="2"/>
        <v>999</v>
      </c>
      <c r="Q42" s="143"/>
    </row>
    <row r="43" spans="1:17" s="72" customFormat="1" ht="18.899999999999999" customHeight="1">
      <c r="A43" s="141">
        <v>37</v>
      </c>
      <c r="B43" s="142"/>
      <c r="C43" s="142"/>
      <c r="D43" s="143"/>
      <c r="E43" s="144"/>
      <c r="F43" s="143"/>
      <c r="G43" s="143"/>
      <c r="H43" s="145"/>
      <c r="I43" s="146"/>
      <c r="J43" s="147" t="e">
        <f>IF(AND(Q43="",#REF!&gt;0,#REF!&lt;5),K43,0)</f>
        <v>#REF!</v>
      </c>
      <c r="K43" s="148" t="str">
        <f>IF(D43="","ZZZ9",IF(AND(#REF!&gt;0,#REF!&lt;5),D43&amp;#REF!,D43&amp;"9"))</f>
        <v>ZZZ9</v>
      </c>
      <c r="L43" s="147">
        <f t="shared" si="0"/>
        <v>999</v>
      </c>
      <c r="M43" s="155">
        <f t="shared" si="1"/>
        <v>999</v>
      </c>
      <c r="N43" s="149"/>
      <c r="O43" s="150"/>
      <c r="P43" s="151">
        <f t="shared" si="2"/>
        <v>999</v>
      </c>
      <c r="Q43" s="143"/>
    </row>
    <row r="44" spans="1:17" s="72" customFormat="1" ht="18.899999999999999" customHeight="1">
      <c r="A44" s="141">
        <v>38</v>
      </c>
      <c r="B44" s="142"/>
      <c r="C44" s="142"/>
      <c r="D44" s="143"/>
      <c r="E44" s="144"/>
      <c r="F44" s="143"/>
      <c r="G44" s="143"/>
      <c r="H44" s="145"/>
      <c r="I44" s="146"/>
      <c r="J44" s="147" t="e">
        <f>IF(AND(Q44="",#REF!&gt;0,#REF!&lt;5),K44,0)</f>
        <v>#REF!</v>
      </c>
      <c r="K44" s="148" t="str">
        <f>IF(D44="","ZZZ9",IF(AND(#REF!&gt;0,#REF!&lt;5),D44&amp;#REF!,D44&amp;"9"))</f>
        <v>ZZZ9</v>
      </c>
      <c r="L44" s="147">
        <f t="shared" si="0"/>
        <v>999</v>
      </c>
      <c r="M44" s="155">
        <f t="shared" si="1"/>
        <v>999</v>
      </c>
      <c r="N44" s="149"/>
      <c r="O44" s="150"/>
      <c r="P44" s="151">
        <f t="shared" si="2"/>
        <v>999</v>
      </c>
      <c r="Q44" s="143"/>
    </row>
    <row r="45" spans="1:17" s="72" customFormat="1" ht="18.899999999999999" customHeight="1">
      <c r="A45" s="141">
        <v>39</v>
      </c>
      <c r="B45" s="142"/>
      <c r="C45" s="142"/>
      <c r="D45" s="143"/>
      <c r="E45" s="144"/>
      <c r="F45" s="143"/>
      <c r="G45" s="143"/>
      <c r="H45" s="145"/>
      <c r="I45" s="146"/>
      <c r="J45" s="147" t="e">
        <f>IF(AND(Q45="",#REF!&gt;0,#REF!&lt;5),K45,0)</f>
        <v>#REF!</v>
      </c>
      <c r="K45" s="148" t="str">
        <f>IF(D45="","ZZZ9",IF(AND(#REF!&gt;0,#REF!&lt;5),D45&amp;#REF!,D45&amp;"9"))</f>
        <v>ZZZ9</v>
      </c>
      <c r="L45" s="147">
        <f t="shared" si="0"/>
        <v>999</v>
      </c>
      <c r="M45" s="155">
        <f t="shared" si="1"/>
        <v>999</v>
      </c>
      <c r="N45" s="149"/>
      <c r="O45" s="150"/>
      <c r="P45" s="151">
        <f t="shared" si="2"/>
        <v>999</v>
      </c>
      <c r="Q45" s="143"/>
    </row>
    <row r="46" spans="1:17" s="72" customFormat="1" ht="18.899999999999999" customHeight="1">
      <c r="A46" s="141">
        <v>40</v>
      </c>
      <c r="B46" s="142"/>
      <c r="C46" s="142"/>
      <c r="D46" s="143"/>
      <c r="E46" s="144"/>
      <c r="F46" s="143"/>
      <c r="G46" s="143"/>
      <c r="H46" s="145"/>
      <c r="I46" s="146"/>
      <c r="J46" s="147" t="e">
        <f>IF(AND(Q46="",#REF!&gt;0,#REF!&lt;5),K46,0)</f>
        <v>#REF!</v>
      </c>
      <c r="K46" s="148" t="str">
        <f>IF(D46="","ZZZ9",IF(AND(#REF!&gt;0,#REF!&lt;5),D46&amp;#REF!,D46&amp;"9"))</f>
        <v>ZZZ9</v>
      </c>
      <c r="L46" s="147">
        <f t="shared" si="0"/>
        <v>999</v>
      </c>
      <c r="M46" s="155">
        <f t="shared" si="1"/>
        <v>999</v>
      </c>
      <c r="N46" s="149"/>
      <c r="O46" s="150"/>
      <c r="P46" s="151">
        <f t="shared" si="2"/>
        <v>999</v>
      </c>
      <c r="Q46" s="143"/>
    </row>
    <row r="47" spans="1:17" s="72" customFormat="1" ht="18.899999999999999" customHeight="1">
      <c r="A47" s="141">
        <v>41</v>
      </c>
      <c r="B47" s="142"/>
      <c r="C47" s="142"/>
      <c r="D47" s="143"/>
      <c r="E47" s="144"/>
      <c r="F47" s="143"/>
      <c r="G47" s="143"/>
      <c r="H47" s="145"/>
      <c r="I47" s="146"/>
      <c r="J47" s="147" t="e">
        <f>IF(AND(Q47="",#REF!&gt;0,#REF!&lt;5),K47,0)</f>
        <v>#REF!</v>
      </c>
      <c r="K47" s="148" t="str">
        <f>IF(D47="","ZZZ9",IF(AND(#REF!&gt;0,#REF!&lt;5),D47&amp;#REF!,D47&amp;"9"))</f>
        <v>ZZZ9</v>
      </c>
      <c r="L47" s="147">
        <f t="shared" si="0"/>
        <v>999</v>
      </c>
      <c r="M47" s="155">
        <f t="shared" si="1"/>
        <v>999</v>
      </c>
      <c r="N47" s="149"/>
      <c r="O47" s="150"/>
      <c r="P47" s="151">
        <f t="shared" si="2"/>
        <v>999</v>
      </c>
      <c r="Q47" s="143"/>
    </row>
    <row r="48" spans="1:17" s="72" customFormat="1" ht="18.899999999999999" customHeight="1">
      <c r="A48" s="141">
        <v>42</v>
      </c>
      <c r="B48" s="142"/>
      <c r="C48" s="142"/>
      <c r="D48" s="143"/>
      <c r="E48" s="144"/>
      <c r="F48" s="143"/>
      <c r="G48" s="143"/>
      <c r="H48" s="145"/>
      <c r="I48" s="146"/>
      <c r="J48" s="147" t="e">
        <f>IF(AND(Q48="",#REF!&gt;0,#REF!&lt;5),K48,0)</f>
        <v>#REF!</v>
      </c>
      <c r="K48" s="148" t="str">
        <f>IF(D48="","ZZZ9",IF(AND(#REF!&gt;0,#REF!&lt;5),D48&amp;#REF!,D48&amp;"9"))</f>
        <v>ZZZ9</v>
      </c>
      <c r="L48" s="147">
        <f t="shared" si="0"/>
        <v>999</v>
      </c>
      <c r="M48" s="155">
        <f t="shared" si="1"/>
        <v>999</v>
      </c>
      <c r="N48" s="149"/>
      <c r="O48" s="150"/>
      <c r="P48" s="151">
        <f t="shared" si="2"/>
        <v>999</v>
      </c>
      <c r="Q48" s="143"/>
    </row>
    <row r="49" spans="1:17" s="72" customFormat="1" ht="18.899999999999999" customHeight="1">
      <c r="A49" s="141">
        <v>43</v>
      </c>
      <c r="B49" s="142"/>
      <c r="C49" s="142"/>
      <c r="D49" s="143"/>
      <c r="E49" s="144"/>
      <c r="F49" s="143"/>
      <c r="G49" s="143"/>
      <c r="H49" s="145"/>
      <c r="I49" s="146"/>
      <c r="J49" s="147" t="e">
        <f>IF(AND(Q49="",#REF!&gt;0,#REF!&lt;5),K49,0)</f>
        <v>#REF!</v>
      </c>
      <c r="K49" s="148" t="str">
        <f>IF(D49="","ZZZ9",IF(AND(#REF!&gt;0,#REF!&lt;5),D49&amp;#REF!,D49&amp;"9"))</f>
        <v>ZZZ9</v>
      </c>
      <c r="L49" s="147">
        <f t="shared" si="0"/>
        <v>999</v>
      </c>
      <c r="M49" s="155">
        <f t="shared" si="1"/>
        <v>999</v>
      </c>
      <c r="N49" s="149"/>
      <c r="O49" s="150"/>
      <c r="P49" s="151">
        <f t="shared" si="2"/>
        <v>999</v>
      </c>
      <c r="Q49" s="143"/>
    </row>
    <row r="50" spans="1:17" s="72" customFormat="1" ht="18.899999999999999" customHeight="1">
      <c r="A50" s="141">
        <v>44</v>
      </c>
      <c r="B50" s="142"/>
      <c r="C50" s="142"/>
      <c r="D50" s="143"/>
      <c r="E50" s="144"/>
      <c r="F50" s="143"/>
      <c r="G50" s="143"/>
      <c r="H50" s="145"/>
      <c r="I50" s="146"/>
      <c r="J50" s="147" t="e">
        <f>IF(AND(Q50="",#REF!&gt;0,#REF!&lt;5),K50,0)</f>
        <v>#REF!</v>
      </c>
      <c r="K50" s="148" t="str">
        <f>IF(D50="","ZZZ9",IF(AND(#REF!&gt;0,#REF!&lt;5),D50&amp;#REF!,D50&amp;"9"))</f>
        <v>ZZZ9</v>
      </c>
      <c r="L50" s="147">
        <f t="shared" si="0"/>
        <v>999</v>
      </c>
      <c r="M50" s="155">
        <f t="shared" si="1"/>
        <v>999</v>
      </c>
      <c r="N50" s="149"/>
      <c r="O50" s="150"/>
      <c r="P50" s="151">
        <f t="shared" si="2"/>
        <v>999</v>
      </c>
      <c r="Q50" s="143"/>
    </row>
    <row r="51" spans="1:17" s="72" customFormat="1" ht="18.899999999999999" customHeight="1">
      <c r="A51" s="141">
        <v>45</v>
      </c>
      <c r="B51" s="142"/>
      <c r="C51" s="142"/>
      <c r="D51" s="143"/>
      <c r="E51" s="144"/>
      <c r="F51" s="143"/>
      <c r="G51" s="143"/>
      <c r="H51" s="145"/>
      <c r="I51" s="146"/>
      <c r="J51" s="147" t="e">
        <f>IF(AND(Q51="",#REF!&gt;0,#REF!&lt;5),K51,0)</f>
        <v>#REF!</v>
      </c>
      <c r="K51" s="148" t="str">
        <f>IF(D51="","ZZZ9",IF(AND(#REF!&gt;0,#REF!&lt;5),D51&amp;#REF!,D51&amp;"9"))</f>
        <v>ZZZ9</v>
      </c>
      <c r="L51" s="147">
        <f t="shared" si="0"/>
        <v>999</v>
      </c>
      <c r="M51" s="155">
        <f t="shared" si="1"/>
        <v>999</v>
      </c>
      <c r="N51" s="149"/>
      <c r="O51" s="150"/>
      <c r="P51" s="151">
        <f t="shared" si="2"/>
        <v>999</v>
      </c>
      <c r="Q51" s="143"/>
    </row>
    <row r="52" spans="1:17" s="72" customFormat="1" ht="18.899999999999999" customHeight="1">
      <c r="A52" s="141">
        <v>46</v>
      </c>
      <c r="B52" s="142"/>
      <c r="C52" s="142"/>
      <c r="D52" s="143"/>
      <c r="E52" s="144"/>
      <c r="F52" s="143"/>
      <c r="G52" s="143"/>
      <c r="H52" s="145"/>
      <c r="I52" s="146"/>
      <c r="J52" s="147" t="e">
        <f>IF(AND(Q52="",#REF!&gt;0,#REF!&lt;5),K52,0)</f>
        <v>#REF!</v>
      </c>
      <c r="K52" s="148" t="str">
        <f>IF(D52="","ZZZ9",IF(AND(#REF!&gt;0,#REF!&lt;5),D52&amp;#REF!,D52&amp;"9"))</f>
        <v>ZZZ9</v>
      </c>
      <c r="L52" s="147">
        <f t="shared" si="0"/>
        <v>999</v>
      </c>
      <c r="M52" s="155">
        <f t="shared" si="1"/>
        <v>999</v>
      </c>
      <c r="N52" s="149"/>
      <c r="O52" s="150"/>
      <c r="P52" s="151">
        <f t="shared" si="2"/>
        <v>999</v>
      </c>
      <c r="Q52" s="143"/>
    </row>
    <row r="53" spans="1:17" s="72" customFormat="1" ht="18.899999999999999" customHeight="1">
      <c r="A53" s="141">
        <v>47</v>
      </c>
      <c r="B53" s="142"/>
      <c r="C53" s="142"/>
      <c r="D53" s="143"/>
      <c r="E53" s="144"/>
      <c r="F53" s="143"/>
      <c r="G53" s="143"/>
      <c r="H53" s="145"/>
      <c r="I53" s="146"/>
      <c r="J53" s="147" t="e">
        <f>IF(AND(Q53="",#REF!&gt;0,#REF!&lt;5),K53,0)</f>
        <v>#REF!</v>
      </c>
      <c r="K53" s="148" t="str">
        <f>IF(D53="","ZZZ9",IF(AND(#REF!&gt;0,#REF!&lt;5),D53&amp;#REF!,D53&amp;"9"))</f>
        <v>ZZZ9</v>
      </c>
      <c r="L53" s="147">
        <f t="shared" si="0"/>
        <v>999</v>
      </c>
      <c r="M53" s="155">
        <f t="shared" si="1"/>
        <v>999</v>
      </c>
      <c r="N53" s="149"/>
      <c r="O53" s="150"/>
      <c r="P53" s="151">
        <f t="shared" si="2"/>
        <v>999</v>
      </c>
      <c r="Q53" s="143"/>
    </row>
    <row r="54" spans="1:17" s="72" customFormat="1" ht="18.899999999999999" customHeight="1">
      <c r="A54" s="141">
        <v>48</v>
      </c>
      <c r="B54" s="142"/>
      <c r="C54" s="142"/>
      <c r="D54" s="143"/>
      <c r="E54" s="144"/>
      <c r="F54" s="143"/>
      <c r="G54" s="143"/>
      <c r="H54" s="145"/>
      <c r="I54" s="146"/>
      <c r="J54" s="147" t="e">
        <f>IF(AND(Q54="",#REF!&gt;0,#REF!&lt;5),K54,0)</f>
        <v>#REF!</v>
      </c>
      <c r="K54" s="148" t="str">
        <f>IF(D54="","ZZZ9",IF(AND(#REF!&gt;0,#REF!&lt;5),D54&amp;#REF!,D54&amp;"9"))</f>
        <v>ZZZ9</v>
      </c>
      <c r="L54" s="147">
        <f t="shared" si="0"/>
        <v>999</v>
      </c>
      <c r="M54" s="155">
        <f t="shared" si="1"/>
        <v>999</v>
      </c>
      <c r="N54" s="149"/>
      <c r="O54" s="150"/>
      <c r="P54" s="151">
        <f t="shared" si="2"/>
        <v>999</v>
      </c>
      <c r="Q54" s="143"/>
    </row>
    <row r="55" spans="1:17" s="72" customFormat="1" ht="18.899999999999999" customHeight="1">
      <c r="A55" s="141">
        <v>49</v>
      </c>
      <c r="B55" s="142"/>
      <c r="C55" s="142"/>
      <c r="D55" s="143"/>
      <c r="E55" s="144"/>
      <c r="F55" s="143"/>
      <c r="G55" s="143"/>
      <c r="H55" s="145"/>
      <c r="I55" s="146"/>
      <c r="J55" s="147" t="e">
        <f>IF(AND(Q55="",#REF!&gt;0,#REF!&lt;5),K55,0)</f>
        <v>#REF!</v>
      </c>
      <c r="K55" s="148" t="str">
        <f>IF(D55="","ZZZ9",IF(AND(#REF!&gt;0,#REF!&lt;5),D55&amp;#REF!,D55&amp;"9"))</f>
        <v>ZZZ9</v>
      </c>
      <c r="L55" s="147">
        <f t="shared" si="0"/>
        <v>999</v>
      </c>
      <c r="M55" s="155">
        <f t="shared" si="1"/>
        <v>999</v>
      </c>
      <c r="N55" s="149"/>
      <c r="O55" s="150"/>
      <c r="P55" s="151">
        <f t="shared" si="2"/>
        <v>999</v>
      </c>
      <c r="Q55" s="143"/>
    </row>
    <row r="56" spans="1:17" s="72" customFormat="1" ht="18.899999999999999" customHeight="1">
      <c r="A56" s="141">
        <v>50</v>
      </c>
      <c r="B56" s="142"/>
      <c r="C56" s="142"/>
      <c r="D56" s="143"/>
      <c r="E56" s="144"/>
      <c r="F56" s="143"/>
      <c r="G56" s="143"/>
      <c r="H56" s="145"/>
      <c r="I56" s="146"/>
      <c r="J56" s="147" t="e">
        <f>IF(AND(Q56="",#REF!&gt;0,#REF!&lt;5),K56,0)</f>
        <v>#REF!</v>
      </c>
      <c r="K56" s="148" t="str">
        <f>IF(D56="","ZZZ9",IF(AND(#REF!&gt;0,#REF!&lt;5),D56&amp;#REF!,D56&amp;"9"))</f>
        <v>ZZZ9</v>
      </c>
      <c r="L56" s="147">
        <f t="shared" si="0"/>
        <v>999</v>
      </c>
      <c r="M56" s="155">
        <f t="shared" si="1"/>
        <v>999</v>
      </c>
      <c r="N56" s="149"/>
      <c r="O56" s="150"/>
      <c r="P56" s="151">
        <f t="shared" si="2"/>
        <v>999</v>
      </c>
      <c r="Q56" s="143"/>
    </row>
    <row r="57" spans="1:17" s="72" customFormat="1" ht="18.899999999999999" customHeight="1">
      <c r="A57" s="141">
        <v>51</v>
      </c>
      <c r="B57" s="142"/>
      <c r="C57" s="142"/>
      <c r="D57" s="143"/>
      <c r="E57" s="144"/>
      <c r="F57" s="143"/>
      <c r="G57" s="143"/>
      <c r="H57" s="145"/>
      <c r="I57" s="146"/>
      <c r="J57" s="147" t="e">
        <f>IF(AND(Q57="",#REF!&gt;0,#REF!&lt;5),K57,0)</f>
        <v>#REF!</v>
      </c>
      <c r="K57" s="148" t="str">
        <f>IF(D57="","ZZZ9",IF(AND(#REF!&gt;0,#REF!&lt;5),D57&amp;#REF!,D57&amp;"9"))</f>
        <v>ZZZ9</v>
      </c>
      <c r="L57" s="147">
        <f t="shared" si="0"/>
        <v>999</v>
      </c>
      <c r="M57" s="155">
        <f t="shared" si="1"/>
        <v>999</v>
      </c>
      <c r="N57" s="149"/>
      <c r="O57" s="150"/>
      <c r="P57" s="151">
        <f t="shared" si="2"/>
        <v>999</v>
      </c>
      <c r="Q57" s="143"/>
    </row>
    <row r="58" spans="1:17" s="72" customFormat="1" ht="18.899999999999999" customHeight="1">
      <c r="A58" s="141">
        <v>52</v>
      </c>
      <c r="B58" s="142"/>
      <c r="C58" s="142"/>
      <c r="D58" s="143"/>
      <c r="E58" s="144"/>
      <c r="F58" s="143"/>
      <c r="G58" s="143"/>
      <c r="H58" s="145"/>
      <c r="I58" s="146"/>
      <c r="J58" s="147" t="e">
        <f>IF(AND(Q58="",#REF!&gt;0,#REF!&lt;5),K58,0)</f>
        <v>#REF!</v>
      </c>
      <c r="K58" s="148" t="str">
        <f>IF(D58="","ZZZ9",IF(AND(#REF!&gt;0,#REF!&lt;5),D58&amp;#REF!,D58&amp;"9"))</f>
        <v>ZZZ9</v>
      </c>
      <c r="L58" s="147">
        <f t="shared" si="0"/>
        <v>999</v>
      </c>
      <c r="M58" s="155">
        <f t="shared" si="1"/>
        <v>999</v>
      </c>
      <c r="N58" s="149"/>
      <c r="O58" s="150"/>
      <c r="P58" s="151">
        <f t="shared" si="2"/>
        <v>999</v>
      </c>
      <c r="Q58" s="143"/>
    </row>
    <row r="59" spans="1:17" s="72" customFormat="1" ht="18.899999999999999" customHeight="1">
      <c r="A59" s="141">
        <v>53</v>
      </c>
      <c r="B59" s="142"/>
      <c r="C59" s="142"/>
      <c r="D59" s="143"/>
      <c r="E59" s="144"/>
      <c r="F59" s="143"/>
      <c r="G59" s="143"/>
      <c r="H59" s="145"/>
      <c r="I59" s="146"/>
      <c r="J59" s="147" t="e">
        <f>IF(AND(Q59="",#REF!&gt;0,#REF!&lt;5),K59,0)</f>
        <v>#REF!</v>
      </c>
      <c r="K59" s="148" t="str">
        <f>IF(D59="","ZZZ9",IF(AND(#REF!&gt;0,#REF!&lt;5),D59&amp;#REF!,D59&amp;"9"))</f>
        <v>ZZZ9</v>
      </c>
      <c r="L59" s="147">
        <f t="shared" si="0"/>
        <v>999</v>
      </c>
      <c r="M59" s="155">
        <f t="shared" si="1"/>
        <v>999</v>
      </c>
      <c r="N59" s="149"/>
      <c r="O59" s="150"/>
      <c r="P59" s="151">
        <f t="shared" si="2"/>
        <v>999</v>
      </c>
      <c r="Q59" s="143"/>
    </row>
    <row r="60" spans="1:17" s="72" customFormat="1" ht="18.899999999999999" customHeight="1">
      <c r="A60" s="141">
        <v>54</v>
      </c>
      <c r="B60" s="142"/>
      <c r="C60" s="142"/>
      <c r="D60" s="143"/>
      <c r="E60" s="144"/>
      <c r="F60" s="143"/>
      <c r="G60" s="143"/>
      <c r="H60" s="145"/>
      <c r="I60" s="146"/>
      <c r="J60" s="147" t="e">
        <f>IF(AND(Q60="",#REF!&gt;0,#REF!&lt;5),K60,0)</f>
        <v>#REF!</v>
      </c>
      <c r="K60" s="148" t="str">
        <f>IF(D60="","ZZZ9",IF(AND(#REF!&gt;0,#REF!&lt;5),D60&amp;#REF!,D60&amp;"9"))</f>
        <v>ZZZ9</v>
      </c>
      <c r="L60" s="147">
        <f t="shared" si="0"/>
        <v>999</v>
      </c>
      <c r="M60" s="155">
        <f t="shared" si="1"/>
        <v>999</v>
      </c>
      <c r="N60" s="149"/>
      <c r="O60" s="150"/>
      <c r="P60" s="151">
        <f t="shared" si="2"/>
        <v>999</v>
      </c>
      <c r="Q60" s="143"/>
    </row>
    <row r="61" spans="1:17" s="72" customFormat="1" ht="18.899999999999999" customHeight="1">
      <c r="A61" s="141">
        <v>55</v>
      </c>
      <c r="B61" s="142"/>
      <c r="C61" s="142"/>
      <c r="D61" s="143"/>
      <c r="E61" s="144"/>
      <c r="F61" s="143"/>
      <c r="G61" s="143"/>
      <c r="H61" s="145"/>
      <c r="I61" s="146"/>
      <c r="J61" s="147" t="e">
        <f>IF(AND(Q61="",#REF!&gt;0,#REF!&lt;5),K61,0)</f>
        <v>#REF!</v>
      </c>
      <c r="K61" s="148" t="str">
        <f>IF(D61="","ZZZ9",IF(AND(#REF!&gt;0,#REF!&lt;5),D61&amp;#REF!,D61&amp;"9"))</f>
        <v>ZZZ9</v>
      </c>
      <c r="L61" s="147">
        <f t="shared" si="0"/>
        <v>999</v>
      </c>
      <c r="M61" s="155">
        <f t="shared" si="1"/>
        <v>999</v>
      </c>
      <c r="N61" s="149"/>
      <c r="O61" s="150"/>
      <c r="P61" s="151">
        <f t="shared" si="2"/>
        <v>999</v>
      </c>
      <c r="Q61" s="143"/>
    </row>
    <row r="62" spans="1:17" s="72" customFormat="1" ht="18.899999999999999" customHeight="1">
      <c r="A62" s="141">
        <v>56</v>
      </c>
      <c r="B62" s="142"/>
      <c r="C62" s="142"/>
      <c r="D62" s="143"/>
      <c r="E62" s="144"/>
      <c r="F62" s="143"/>
      <c r="G62" s="143"/>
      <c r="H62" s="145"/>
      <c r="I62" s="146"/>
      <c r="J62" s="147" t="e">
        <f>IF(AND(Q62="",#REF!&gt;0,#REF!&lt;5),K62,0)</f>
        <v>#REF!</v>
      </c>
      <c r="K62" s="148" t="str">
        <f>IF(D62="","ZZZ9",IF(AND(#REF!&gt;0,#REF!&lt;5),D62&amp;#REF!,D62&amp;"9"))</f>
        <v>ZZZ9</v>
      </c>
      <c r="L62" s="147">
        <f t="shared" si="0"/>
        <v>999</v>
      </c>
      <c r="M62" s="155">
        <f t="shared" si="1"/>
        <v>999</v>
      </c>
      <c r="N62" s="149"/>
      <c r="O62" s="150"/>
      <c r="P62" s="151">
        <f t="shared" si="2"/>
        <v>999</v>
      </c>
      <c r="Q62" s="143"/>
    </row>
    <row r="63" spans="1:17" s="72" customFormat="1" ht="18.899999999999999" customHeight="1">
      <c r="A63" s="141">
        <v>57</v>
      </c>
      <c r="B63" s="142"/>
      <c r="C63" s="142"/>
      <c r="D63" s="143"/>
      <c r="E63" s="144"/>
      <c r="F63" s="143"/>
      <c r="G63" s="143"/>
      <c r="H63" s="145"/>
      <c r="I63" s="146"/>
      <c r="J63" s="147" t="e">
        <f>IF(AND(Q63="",#REF!&gt;0,#REF!&lt;5),K63,0)</f>
        <v>#REF!</v>
      </c>
      <c r="K63" s="148" t="str">
        <f>IF(D63="","ZZZ9",IF(AND(#REF!&gt;0,#REF!&lt;5),D63&amp;#REF!,D63&amp;"9"))</f>
        <v>ZZZ9</v>
      </c>
      <c r="L63" s="147">
        <f t="shared" si="0"/>
        <v>999</v>
      </c>
      <c r="M63" s="155">
        <f t="shared" si="1"/>
        <v>999</v>
      </c>
      <c r="N63" s="149"/>
      <c r="O63" s="150"/>
      <c r="P63" s="151">
        <f t="shared" si="2"/>
        <v>999</v>
      </c>
      <c r="Q63" s="143"/>
    </row>
    <row r="64" spans="1:17" s="72" customFormat="1" ht="18.899999999999999" customHeight="1">
      <c r="A64" s="141">
        <v>58</v>
      </c>
      <c r="B64" s="142"/>
      <c r="C64" s="142"/>
      <c r="D64" s="143"/>
      <c r="E64" s="144"/>
      <c r="F64" s="143"/>
      <c r="G64" s="143"/>
      <c r="H64" s="145"/>
      <c r="I64" s="146"/>
      <c r="J64" s="147" t="e">
        <f>IF(AND(Q64="",#REF!&gt;0,#REF!&lt;5),K64,0)</f>
        <v>#REF!</v>
      </c>
      <c r="K64" s="148" t="str">
        <f>IF(D64="","ZZZ9",IF(AND(#REF!&gt;0,#REF!&lt;5),D64&amp;#REF!,D64&amp;"9"))</f>
        <v>ZZZ9</v>
      </c>
      <c r="L64" s="147">
        <f t="shared" si="0"/>
        <v>999</v>
      </c>
      <c r="M64" s="155">
        <f t="shared" si="1"/>
        <v>999</v>
      </c>
      <c r="N64" s="149"/>
      <c r="O64" s="150"/>
      <c r="P64" s="151">
        <f t="shared" si="2"/>
        <v>999</v>
      </c>
      <c r="Q64" s="143"/>
    </row>
    <row r="65" spans="1:17" s="72" customFormat="1" ht="18.899999999999999" customHeight="1">
      <c r="A65" s="141">
        <v>59</v>
      </c>
      <c r="B65" s="142"/>
      <c r="C65" s="142"/>
      <c r="D65" s="143"/>
      <c r="E65" s="144"/>
      <c r="F65" s="143"/>
      <c r="G65" s="143"/>
      <c r="H65" s="145"/>
      <c r="I65" s="146"/>
      <c r="J65" s="147" t="e">
        <f>IF(AND(Q65="",#REF!&gt;0,#REF!&lt;5),K65,0)</f>
        <v>#REF!</v>
      </c>
      <c r="K65" s="148" t="str">
        <f>IF(D65="","ZZZ9",IF(AND(#REF!&gt;0,#REF!&lt;5),D65&amp;#REF!,D65&amp;"9"))</f>
        <v>ZZZ9</v>
      </c>
      <c r="L65" s="147">
        <f t="shared" si="0"/>
        <v>999</v>
      </c>
      <c r="M65" s="155">
        <f t="shared" si="1"/>
        <v>999</v>
      </c>
      <c r="N65" s="149"/>
      <c r="O65" s="150"/>
      <c r="P65" s="151">
        <f t="shared" si="2"/>
        <v>999</v>
      </c>
      <c r="Q65" s="143"/>
    </row>
    <row r="66" spans="1:17" s="72" customFormat="1" ht="18.899999999999999" customHeight="1">
      <c r="A66" s="141">
        <v>60</v>
      </c>
      <c r="B66" s="142"/>
      <c r="C66" s="142"/>
      <c r="D66" s="143"/>
      <c r="E66" s="144"/>
      <c r="F66" s="143"/>
      <c r="G66" s="143"/>
      <c r="H66" s="145"/>
      <c r="I66" s="146"/>
      <c r="J66" s="147" t="e">
        <f>IF(AND(Q66="",#REF!&gt;0,#REF!&lt;5),K66,0)</f>
        <v>#REF!</v>
      </c>
      <c r="K66" s="148" t="str">
        <f>IF(D66="","ZZZ9",IF(AND(#REF!&gt;0,#REF!&lt;5),D66&amp;#REF!,D66&amp;"9"))</f>
        <v>ZZZ9</v>
      </c>
      <c r="L66" s="147">
        <f t="shared" si="0"/>
        <v>999</v>
      </c>
      <c r="M66" s="155">
        <f t="shared" si="1"/>
        <v>999</v>
      </c>
      <c r="N66" s="149"/>
      <c r="O66" s="150"/>
      <c r="P66" s="151">
        <f t="shared" si="2"/>
        <v>999</v>
      </c>
      <c r="Q66" s="143"/>
    </row>
    <row r="67" spans="1:17" s="72" customFormat="1" ht="18.899999999999999" customHeight="1">
      <c r="A67" s="141">
        <v>61</v>
      </c>
      <c r="B67" s="142"/>
      <c r="C67" s="142"/>
      <c r="D67" s="143"/>
      <c r="E67" s="144"/>
      <c r="F67" s="143"/>
      <c r="G67" s="143"/>
      <c r="H67" s="145"/>
      <c r="I67" s="146"/>
      <c r="J67" s="147" t="e">
        <f>IF(AND(Q67="",#REF!&gt;0,#REF!&lt;5),K67,0)</f>
        <v>#REF!</v>
      </c>
      <c r="K67" s="148" t="str">
        <f>IF(D67="","ZZZ9",IF(AND(#REF!&gt;0,#REF!&lt;5),D67&amp;#REF!,D67&amp;"9"))</f>
        <v>ZZZ9</v>
      </c>
      <c r="L67" s="147">
        <f t="shared" si="0"/>
        <v>999</v>
      </c>
      <c r="M67" s="155">
        <f t="shared" si="1"/>
        <v>999</v>
      </c>
      <c r="N67" s="149"/>
      <c r="O67" s="150"/>
      <c r="P67" s="151">
        <f t="shared" si="2"/>
        <v>999</v>
      </c>
      <c r="Q67" s="143"/>
    </row>
    <row r="68" spans="1:17" s="72" customFormat="1" ht="18.899999999999999" customHeight="1">
      <c r="A68" s="141">
        <v>62</v>
      </c>
      <c r="B68" s="142"/>
      <c r="C68" s="142"/>
      <c r="D68" s="143"/>
      <c r="E68" s="144"/>
      <c r="F68" s="143"/>
      <c r="G68" s="143"/>
      <c r="H68" s="145"/>
      <c r="I68" s="146"/>
      <c r="J68" s="147" t="e">
        <f>IF(AND(Q68="",#REF!&gt;0,#REF!&lt;5),K68,0)</f>
        <v>#REF!</v>
      </c>
      <c r="K68" s="148" t="str">
        <f>IF(D68="","ZZZ9",IF(AND(#REF!&gt;0,#REF!&lt;5),D68&amp;#REF!,D68&amp;"9"))</f>
        <v>ZZZ9</v>
      </c>
      <c r="L68" s="147">
        <f t="shared" si="0"/>
        <v>999</v>
      </c>
      <c r="M68" s="155">
        <f t="shared" si="1"/>
        <v>999</v>
      </c>
      <c r="N68" s="149"/>
      <c r="O68" s="150"/>
      <c r="P68" s="151">
        <f t="shared" si="2"/>
        <v>999</v>
      </c>
      <c r="Q68" s="143"/>
    </row>
    <row r="69" spans="1:17" s="72" customFormat="1" ht="18.899999999999999" customHeight="1">
      <c r="A69" s="141">
        <v>63</v>
      </c>
      <c r="B69" s="142"/>
      <c r="C69" s="142"/>
      <c r="D69" s="143"/>
      <c r="E69" s="144"/>
      <c r="F69" s="143"/>
      <c r="G69" s="143"/>
      <c r="H69" s="145"/>
      <c r="I69" s="146"/>
      <c r="J69" s="147" t="e">
        <f>IF(AND(Q69="",#REF!&gt;0,#REF!&lt;5),K69,0)</f>
        <v>#REF!</v>
      </c>
      <c r="K69" s="148" t="str">
        <f>IF(D69="","ZZZ9",IF(AND(#REF!&gt;0,#REF!&lt;5),D69&amp;#REF!,D69&amp;"9"))</f>
        <v>ZZZ9</v>
      </c>
      <c r="L69" s="147">
        <f t="shared" si="0"/>
        <v>999</v>
      </c>
      <c r="M69" s="155">
        <f t="shared" si="1"/>
        <v>999</v>
      </c>
      <c r="N69" s="149"/>
      <c r="O69" s="150"/>
      <c r="P69" s="151">
        <f t="shared" si="2"/>
        <v>999</v>
      </c>
      <c r="Q69" s="143"/>
    </row>
    <row r="70" spans="1:17" s="72" customFormat="1" ht="18.899999999999999" customHeight="1">
      <c r="A70" s="141">
        <v>64</v>
      </c>
      <c r="B70" s="142"/>
      <c r="C70" s="142"/>
      <c r="D70" s="143"/>
      <c r="E70" s="144"/>
      <c r="F70" s="143"/>
      <c r="G70" s="143"/>
      <c r="H70" s="145"/>
      <c r="I70" s="146"/>
      <c r="J70" s="147" t="e">
        <f>IF(AND(Q70="",#REF!&gt;0,#REF!&lt;5),K70,0)</f>
        <v>#REF!</v>
      </c>
      <c r="K70" s="148" t="str">
        <f>IF(D70="","ZZZ9",IF(AND(#REF!&gt;0,#REF!&lt;5),D70&amp;#REF!,D70&amp;"9"))</f>
        <v>ZZZ9</v>
      </c>
      <c r="L70" s="147">
        <f t="shared" si="0"/>
        <v>999</v>
      </c>
      <c r="M70" s="155">
        <f t="shared" si="1"/>
        <v>999</v>
      </c>
      <c r="N70" s="149"/>
      <c r="O70" s="150"/>
      <c r="P70" s="151">
        <f t="shared" si="2"/>
        <v>999</v>
      </c>
      <c r="Q70" s="143"/>
    </row>
    <row r="71" spans="1:17" s="72" customFormat="1" ht="18.899999999999999" customHeight="1">
      <c r="A71" s="141">
        <v>65</v>
      </c>
      <c r="B71" s="142"/>
      <c r="C71" s="142"/>
      <c r="D71" s="143"/>
      <c r="E71" s="144"/>
      <c r="F71" s="143"/>
      <c r="G71" s="143"/>
      <c r="H71" s="145"/>
      <c r="I71" s="146"/>
      <c r="J71" s="147" t="e">
        <f>IF(AND(Q71="",#REF!&gt;0,#REF!&lt;5),K71,0)</f>
        <v>#REF!</v>
      </c>
      <c r="K71" s="148" t="str">
        <f>IF(D71="","ZZZ9",IF(AND(#REF!&gt;0,#REF!&lt;5),D71&amp;#REF!,D71&amp;"9"))</f>
        <v>ZZZ9</v>
      </c>
      <c r="L71" s="147">
        <f t="shared" si="0"/>
        <v>999</v>
      </c>
      <c r="M71" s="155">
        <f t="shared" si="1"/>
        <v>999</v>
      </c>
      <c r="N71" s="149"/>
      <c r="O71" s="150"/>
      <c r="P71" s="151">
        <f t="shared" si="2"/>
        <v>999</v>
      </c>
      <c r="Q71" s="143"/>
    </row>
    <row r="72" spans="1:17" s="72" customFormat="1" ht="18.899999999999999" customHeight="1">
      <c r="A72" s="141">
        <v>66</v>
      </c>
      <c r="B72" s="142"/>
      <c r="C72" s="142"/>
      <c r="D72" s="143"/>
      <c r="E72" s="144"/>
      <c r="F72" s="143"/>
      <c r="G72" s="143"/>
      <c r="H72" s="145"/>
      <c r="I72" s="146"/>
      <c r="J72" s="147" t="e">
        <f>IF(AND(Q72="",#REF!&gt;0,#REF!&lt;5),K72,0)</f>
        <v>#REF!</v>
      </c>
      <c r="K72" s="148" t="str">
        <f>IF(D72="","ZZZ9",IF(AND(#REF!&gt;0,#REF!&lt;5),D72&amp;#REF!,D72&amp;"9"))</f>
        <v>ZZZ9</v>
      </c>
      <c r="L72" s="147">
        <f t="shared" ref="L72:L103" si="3">IF(Q72="",999,Q72)</f>
        <v>999</v>
      </c>
      <c r="M72" s="155">
        <f t="shared" ref="M72:M103" si="4">IF(P72=999,999,1)</f>
        <v>999</v>
      </c>
      <c r="N72" s="149"/>
      <c r="O72" s="150"/>
      <c r="P72" s="151">
        <f t="shared" ref="P72:P103" si="5">IF(N72="DA",1,IF(N72="WC",2,IF(N72="SE",3,IF(N72="Q",4,IF(N72="LL",5,999)))))</f>
        <v>999</v>
      </c>
      <c r="Q72" s="143"/>
    </row>
    <row r="73" spans="1:17" s="72" customFormat="1" ht="18.899999999999999" customHeight="1">
      <c r="A73" s="141">
        <v>67</v>
      </c>
      <c r="B73" s="142"/>
      <c r="C73" s="142"/>
      <c r="D73" s="143"/>
      <c r="E73" s="144"/>
      <c r="F73" s="143"/>
      <c r="G73" s="143"/>
      <c r="H73" s="145"/>
      <c r="I73" s="146"/>
      <c r="J73" s="147" t="e">
        <f>IF(AND(Q73="",#REF!&gt;0,#REF!&lt;5),K73,0)</f>
        <v>#REF!</v>
      </c>
      <c r="K73" s="148" t="str">
        <f>IF(D73="","ZZZ9",IF(AND(#REF!&gt;0,#REF!&lt;5),D73&amp;#REF!,D73&amp;"9"))</f>
        <v>ZZZ9</v>
      </c>
      <c r="L73" s="147">
        <f t="shared" si="3"/>
        <v>999</v>
      </c>
      <c r="M73" s="155">
        <f t="shared" si="4"/>
        <v>999</v>
      </c>
      <c r="N73" s="149"/>
      <c r="O73" s="150"/>
      <c r="P73" s="151">
        <f t="shared" si="5"/>
        <v>999</v>
      </c>
      <c r="Q73" s="143"/>
    </row>
    <row r="74" spans="1:17" s="72" customFormat="1" ht="18.899999999999999" customHeight="1">
      <c r="A74" s="141">
        <v>68</v>
      </c>
      <c r="B74" s="142"/>
      <c r="C74" s="142"/>
      <c r="D74" s="143"/>
      <c r="E74" s="144"/>
      <c r="F74" s="143"/>
      <c r="G74" s="143"/>
      <c r="H74" s="145"/>
      <c r="I74" s="146"/>
      <c r="J74" s="147" t="e">
        <f>IF(AND(Q74="",#REF!&gt;0,#REF!&lt;5),K74,0)</f>
        <v>#REF!</v>
      </c>
      <c r="K74" s="148" t="str">
        <f>IF(D74="","ZZZ9",IF(AND(#REF!&gt;0,#REF!&lt;5),D74&amp;#REF!,D74&amp;"9"))</f>
        <v>ZZZ9</v>
      </c>
      <c r="L74" s="147">
        <f t="shared" si="3"/>
        <v>999</v>
      </c>
      <c r="M74" s="155">
        <f t="shared" si="4"/>
        <v>999</v>
      </c>
      <c r="N74" s="149"/>
      <c r="O74" s="150"/>
      <c r="P74" s="151">
        <f t="shared" si="5"/>
        <v>999</v>
      </c>
      <c r="Q74" s="143"/>
    </row>
    <row r="75" spans="1:17" s="72" customFormat="1" ht="18.899999999999999" customHeight="1">
      <c r="A75" s="141">
        <v>69</v>
      </c>
      <c r="B75" s="142"/>
      <c r="C75" s="142"/>
      <c r="D75" s="143"/>
      <c r="E75" s="144"/>
      <c r="F75" s="143"/>
      <c r="G75" s="143"/>
      <c r="H75" s="145"/>
      <c r="I75" s="146"/>
      <c r="J75" s="147" t="e">
        <f>IF(AND(Q75="",#REF!&gt;0,#REF!&lt;5),K75,0)</f>
        <v>#REF!</v>
      </c>
      <c r="K75" s="148" t="str">
        <f>IF(D75="","ZZZ9",IF(AND(#REF!&gt;0,#REF!&lt;5),D75&amp;#REF!,D75&amp;"9"))</f>
        <v>ZZZ9</v>
      </c>
      <c r="L75" s="147">
        <f t="shared" si="3"/>
        <v>999</v>
      </c>
      <c r="M75" s="155">
        <f t="shared" si="4"/>
        <v>999</v>
      </c>
      <c r="N75" s="149"/>
      <c r="O75" s="150"/>
      <c r="P75" s="151">
        <f t="shared" si="5"/>
        <v>999</v>
      </c>
      <c r="Q75" s="143"/>
    </row>
    <row r="76" spans="1:17" s="72" customFormat="1" ht="18.899999999999999" customHeight="1">
      <c r="A76" s="141">
        <v>70</v>
      </c>
      <c r="B76" s="142"/>
      <c r="C76" s="142"/>
      <c r="D76" s="143"/>
      <c r="E76" s="144"/>
      <c r="F76" s="143"/>
      <c r="G76" s="143"/>
      <c r="H76" s="145"/>
      <c r="I76" s="146"/>
      <c r="J76" s="147" t="e">
        <f>IF(AND(Q76="",#REF!&gt;0,#REF!&lt;5),K76,0)</f>
        <v>#REF!</v>
      </c>
      <c r="K76" s="148" t="str">
        <f>IF(D76="","ZZZ9",IF(AND(#REF!&gt;0,#REF!&lt;5),D76&amp;#REF!,D76&amp;"9"))</f>
        <v>ZZZ9</v>
      </c>
      <c r="L76" s="147">
        <f t="shared" si="3"/>
        <v>999</v>
      </c>
      <c r="M76" s="155">
        <f t="shared" si="4"/>
        <v>999</v>
      </c>
      <c r="N76" s="149"/>
      <c r="O76" s="150"/>
      <c r="P76" s="151">
        <f t="shared" si="5"/>
        <v>999</v>
      </c>
      <c r="Q76" s="143"/>
    </row>
    <row r="77" spans="1:17" s="72" customFormat="1" ht="18.899999999999999" customHeight="1">
      <c r="A77" s="141">
        <v>71</v>
      </c>
      <c r="B77" s="142"/>
      <c r="C77" s="142"/>
      <c r="D77" s="143"/>
      <c r="E77" s="144"/>
      <c r="F77" s="143"/>
      <c r="G77" s="143"/>
      <c r="H77" s="145"/>
      <c r="I77" s="146"/>
      <c r="J77" s="147" t="e">
        <f>IF(AND(Q77="",#REF!&gt;0,#REF!&lt;5),K77,0)</f>
        <v>#REF!</v>
      </c>
      <c r="K77" s="148" t="str">
        <f>IF(D77="","ZZZ9",IF(AND(#REF!&gt;0,#REF!&lt;5),D77&amp;#REF!,D77&amp;"9"))</f>
        <v>ZZZ9</v>
      </c>
      <c r="L77" s="147">
        <f t="shared" si="3"/>
        <v>999</v>
      </c>
      <c r="M77" s="155">
        <f t="shared" si="4"/>
        <v>999</v>
      </c>
      <c r="N77" s="149"/>
      <c r="O77" s="150"/>
      <c r="P77" s="151">
        <f t="shared" si="5"/>
        <v>999</v>
      </c>
      <c r="Q77" s="143"/>
    </row>
    <row r="78" spans="1:17" s="72" customFormat="1" ht="18.899999999999999" customHeight="1">
      <c r="A78" s="141">
        <v>72</v>
      </c>
      <c r="B78" s="142"/>
      <c r="C78" s="142"/>
      <c r="D78" s="143"/>
      <c r="E78" s="144"/>
      <c r="F78" s="143"/>
      <c r="G78" s="143"/>
      <c r="H78" s="145"/>
      <c r="I78" s="146"/>
      <c r="J78" s="147" t="e">
        <f>IF(AND(Q78="",#REF!&gt;0,#REF!&lt;5),K78,0)</f>
        <v>#REF!</v>
      </c>
      <c r="K78" s="148" t="str">
        <f>IF(D78="","ZZZ9",IF(AND(#REF!&gt;0,#REF!&lt;5),D78&amp;#REF!,D78&amp;"9"))</f>
        <v>ZZZ9</v>
      </c>
      <c r="L78" s="147">
        <f t="shared" si="3"/>
        <v>999</v>
      </c>
      <c r="M78" s="155">
        <f t="shared" si="4"/>
        <v>999</v>
      </c>
      <c r="N78" s="149"/>
      <c r="O78" s="150"/>
      <c r="P78" s="151">
        <f t="shared" si="5"/>
        <v>999</v>
      </c>
      <c r="Q78" s="143"/>
    </row>
    <row r="79" spans="1:17" s="72" customFormat="1" ht="18.899999999999999" customHeight="1">
      <c r="A79" s="141">
        <v>73</v>
      </c>
      <c r="B79" s="142"/>
      <c r="C79" s="142"/>
      <c r="D79" s="143"/>
      <c r="E79" s="144"/>
      <c r="F79" s="143"/>
      <c r="G79" s="143"/>
      <c r="H79" s="145"/>
      <c r="I79" s="146"/>
      <c r="J79" s="147" t="e">
        <f>IF(AND(Q79="",#REF!&gt;0,#REF!&lt;5),K79,0)</f>
        <v>#REF!</v>
      </c>
      <c r="K79" s="148" t="str">
        <f>IF(D79="","ZZZ9",IF(AND(#REF!&gt;0,#REF!&lt;5),D79&amp;#REF!,D79&amp;"9"))</f>
        <v>ZZZ9</v>
      </c>
      <c r="L79" s="147">
        <f t="shared" si="3"/>
        <v>999</v>
      </c>
      <c r="M79" s="155">
        <f t="shared" si="4"/>
        <v>999</v>
      </c>
      <c r="N79" s="149"/>
      <c r="O79" s="150"/>
      <c r="P79" s="151">
        <f t="shared" si="5"/>
        <v>999</v>
      </c>
      <c r="Q79" s="143"/>
    </row>
    <row r="80" spans="1:17" s="72" customFormat="1" ht="18.899999999999999" customHeight="1">
      <c r="A80" s="141">
        <v>74</v>
      </c>
      <c r="B80" s="142"/>
      <c r="C80" s="142"/>
      <c r="D80" s="143"/>
      <c r="E80" s="144"/>
      <c r="F80" s="143"/>
      <c r="G80" s="143"/>
      <c r="H80" s="145"/>
      <c r="I80" s="146"/>
      <c r="J80" s="147" t="e">
        <f>IF(AND(Q80="",#REF!&gt;0,#REF!&lt;5),K80,0)</f>
        <v>#REF!</v>
      </c>
      <c r="K80" s="148" t="str">
        <f>IF(D80="","ZZZ9",IF(AND(#REF!&gt;0,#REF!&lt;5),D80&amp;#REF!,D80&amp;"9"))</f>
        <v>ZZZ9</v>
      </c>
      <c r="L80" s="147">
        <f t="shared" si="3"/>
        <v>999</v>
      </c>
      <c r="M80" s="155">
        <f t="shared" si="4"/>
        <v>999</v>
      </c>
      <c r="N80" s="149"/>
      <c r="O80" s="150"/>
      <c r="P80" s="151">
        <f t="shared" si="5"/>
        <v>999</v>
      </c>
      <c r="Q80" s="143"/>
    </row>
    <row r="81" spans="1:17" s="72" customFormat="1" ht="18.899999999999999" customHeight="1">
      <c r="A81" s="141">
        <v>75</v>
      </c>
      <c r="B81" s="142"/>
      <c r="C81" s="142"/>
      <c r="D81" s="143"/>
      <c r="E81" s="144"/>
      <c r="F81" s="143"/>
      <c r="G81" s="143"/>
      <c r="H81" s="145"/>
      <c r="I81" s="146"/>
      <c r="J81" s="147" t="e">
        <f>IF(AND(Q81="",#REF!&gt;0,#REF!&lt;5),K81,0)</f>
        <v>#REF!</v>
      </c>
      <c r="K81" s="148" t="str">
        <f>IF(D81="","ZZZ9",IF(AND(#REF!&gt;0,#REF!&lt;5),D81&amp;#REF!,D81&amp;"9"))</f>
        <v>ZZZ9</v>
      </c>
      <c r="L81" s="147">
        <f t="shared" si="3"/>
        <v>999</v>
      </c>
      <c r="M81" s="155">
        <f t="shared" si="4"/>
        <v>999</v>
      </c>
      <c r="N81" s="149"/>
      <c r="O81" s="150"/>
      <c r="P81" s="151">
        <f t="shared" si="5"/>
        <v>999</v>
      </c>
      <c r="Q81" s="143"/>
    </row>
    <row r="82" spans="1:17" s="72" customFormat="1" ht="18.899999999999999" customHeight="1">
      <c r="A82" s="141">
        <v>76</v>
      </c>
      <c r="B82" s="142"/>
      <c r="C82" s="142"/>
      <c r="D82" s="143"/>
      <c r="E82" s="144"/>
      <c r="F82" s="143"/>
      <c r="G82" s="143"/>
      <c r="H82" s="145"/>
      <c r="I82" s="146"/>
      <c r="J82" s="147" t="e">
        <f>IF(AND(Q82="",#REF!&gt;0,#REF!&lt;5),K82,0)</f>
        <v>#REF!</v>
      </c>
      <c r="K82" s="148" t="str">
        <f>IF(D82="","ZZZ9",IF(AND(#REF!&gt;0,#REF!&lt;5),D82&amp;#REF!,D82&amp;"9"))</f>
        <v>ZZZ9</v>
      </c>
      <c r="L82" s="147">
        <f t="shared" si="3"/>
        <v>999</v>
      </c>
      <c r="M82" s="155">
        <f t="shared" si="4"/>
        <v>999</v>
      </c>
      <c r="N82" s="149"/>
      <c r="O82" s="150"/>
      <c r="P82" s="151">
        <f t="shared" si="5"/>
        <v>999</v>
      </c>
      <c r="Q82" s="143"/>
    </row>
    <row r="83" spans="1:17" s="72" customFormat="1" ht="18.899999999999999" customHeight="1">
      <c r="A83" s="141">
        <v>77</v>
      </c>
      <c r="B83" s="142"/>
      <c r="C83" s="142"/>
      <c r="D83" s="143"/>
      <c r="E83" s="144"/>
      <c r="F83" s="143"/>
      <c r="G83" s="143"/>
      <c r="H83" s="145"/>
      <c r="I83" s="146"/>
      <c r="J83" s="147" t="e">
        <f>IF(AND(Q83="",#REF!&gt;0,#REF!&lt;5),K83,0)</f>
        <v>#REF!</v>
      </c>
      <c r="K83" s="148" t="str">
        <f>IF(D83="","ZZZ9",IF(AND(#REF!&gt;0,#REF!&lt;5),D83&amp;#REF!,D83&amp;"9"))</f>
        <v>ZZZ9</v>
      </c>
      <c r="L83" s="147">
        <f t="shared" si="3"/>
        <v>999</v>
      </c>
      <c r="M83" s="155">
        <f t="shared" si="4"/>
        <v>999</v>
      </c>
      <c r="N83" s="149"/>
      <c r="O83" s="150"/>
      <c r="P83" s="151">
        <f t="shared" si="5"/>
        <v>999</v>
      </c>
      <c r="Q83" s="143"/>
    </row>
    <row r="84" spans="1:17" s="72" customFormat="1" ht="18.899999999999999" customHeight="1">
      <c r="A84" s="141">
        <v>78</v>
      </c>
      <c r="B84" s="142"/>
      <c r="C84" s="142"/>
      <c r="D84" s="143"/>
      <c r="E84" s="144"/>
      <c r="F84" s="143"/>
      <c r="G84" s="143"/>
      <c r="H84" s="145"/>
      <c r="I84" s="146"/>
      <c r="J84" s="147" t="e">
        <f>IF(AND(Q84="",#REF!&gt;0,#REF!&lt;5),K84,0)</f>
        <v>#REF!</v>
      </c>
      <c r="K84" s="148" t="str">
        <f>IF(D84="","ZZZ9",IF(AND(#REF!&gt;0,#REF!&lt;5),D84&amp;#REF!,D84&amp;"9"))</f>
        <v>ZZZ9</v>
      </c>
      <c r="L84" s="147">
        <f t="shared" si="3"/>
        <v>999</v>
      </c>
      <c r="M84" s="155">
        <f t="shared" si="4"/>
        <v>999</v>
      </c>
      <c r="N84" s="149"/>
      <c r="O84" s="150"/>
      <c r="P84" s="151">
        <f t="shared" si="5"/>
        <v>999</v>
      </c>
      <c r="Q84" s="143"/>
    </row>
    <row r="85" spans="1:17" s="72" customFormat="1" ht="18.899999999999999" customHeight="1">
      <c r="A85" s="141">
        <v>79</v>
      </c>
      <c r="B85" s="142"/>
      <c r="C85" s="142"/>
      <c r="D85" s="143"/>
      <c r="E85" s="144"/>
      <c r="F85" s="143"/>
      <c r="G85" s="143"/>
      <c r="H85" s="145"/>
      <c r="I85" s="146"/>
      <c r="J85" s="147" t="e">
        <f>IF(AND(Q85="",#REF!&gt;0,#REF!&lt;5),K85,0)</f>
        <v>#REF!</v>
      </c>
      <c r="K85" s="148" t="str">
        <f>IF(D85="","ZZZ9",IF(AND(#REF!&gt;0,#REF!&lt;5),D85&amp;#REF!,D85&amp;"9"))</f>
        <v>ZZZ9</v>
      </c>
      <c r="L85" s="147">
        <f t="shared" si="3"/>
        <v>999</v>
      </c>
      <c r="M85" s="155">
        <f t="shared" si="4"/>
        <v>999</v>
      </c>
      <c r="N85" s="149"/>
      <c r="O85" s="150"/>
      <c r="P85" s="151">
        <f t="shared" si="5"/>
        <v>999</v>
      </c>
      <c r="Q85" s="143"/>
    </row>
    <row r="86" spans="1:17" s="72" customFormat="1" ht="18.899999999999999" customHeight="1">
      <c r="A86" s="141">
        <v>80</v>
      </c>
      <c r="B86" s="142"/>
      <c r="C86" s="142"/>
      <c r="D86" s="143"/>
      <c r="E86" s="144"/>
      <c r="F86" s="143"/>
      <c r="G86" s="143"/>
      <c r="H86" s="145"/>
      <c r="I86" s="146"/>
      <c r="J86" s="147" t="e">
        <f>IF(AND(Q86="",#REF!&gt;0,#REF!&lt;5),K86,0)</f>
        <v>#REF!</v>
      </c>
      <c r="K86" s="148" t="str">
        <f>IF(D86="","ZZZ9",IF(AND(#REF!&gt;0,#REF!&lt;5),D86&amp;#REF!,D86&amp;"9"))</f>
        <v>ZZZ9</v>
      </c>
      <c r="L86" s="147">
        <f t="shared" si="3"/>
        <v>999</v>
      </c>
      <c r="M86" s="155">
        <f t="shared" si="4"/>
        <v>999</v>
      </c>
      <c r="N86" s="149"/>
      <c r="O86" s="150"/>
      <c r="P86" s="151">
        <f t="shared" si="5"/>
        <v>999</v>
      </c>
      <c r="Q86" s="143"/>
    </row>
    <row r="87" spans="1:17" s="72" customFormat="1" ht="18.899999999999999" customHeight="1">
      <c r="A87" s="141">
        <v>81</v>
      </c>
      <c r="B87" s="142"/>
      <c r="C87" s="142"/>
      <c r="D87" s="143"/>
      <c r="E87" s="144"/>
      <c r="F87" s="143"/>
      <c r="G87" s="143"/>
      <c r="H87" s="145"/>
      <c r="I87" s="146"/>
      <c r="J87" s="147" t="e">
        <f>IF(AND(Q87="",#REF!&gt;0,#REF!&lt;5),K87,0)</f>
        <v>#REF!</v>
      </c>
      <c r="K87" s="148" t="str">
        <f>IF(D87="","ZZZ9",IF(AND(#REF!&gt;0,#REF!&lt;5),D87&amp;#REF!,D87&amp;"9"))</f>
        <v>ZZZ9</v>
      </c>
      <c r="L87" s="147">
        <f t="shared" si="3"/>
        <v>999</v>
      </c>
      <c r="M87" s="155">
        <f t="shared" si="4"/>
        <v>999</v>
      </c>
      <c r="N87" s="149"/>
      <c r="O87" s="150"/>
      <c r="P87" s="151">
        <f t="shared" si="5"/>
        <v>999</v>
      </c>
      <c r="Q87" s="143"/>
    </row>
    <row r="88" spans="1:17" s="72" customFormat="1" ht="18.899999999999999" customHeight="1">
      <c r="A88" s="141">
        <v>82</v>
      </c>
      <c r="B88" s="142"/>
      <c r="C88" s="142"/>
      <c r="D88" s="143"/>
      <c r="E88" s="144"/>
      <c r="F88" s="143"/>
      <c r="G88" s="143"/>
      <c r="H88" s="145"/>
      <c r="I88" s="146"/>
      <c r="J88" s="147" t="e">
        <f>IF(AND(Q88="",#REF!&gt;0,#REF!&lt;5),K88,0)</f>
        <v>#REF!</v>
      </c>
      <c r="K88" s="148" t="str">
        <f>IF(D88="","ZZZ9",IF(AND(#REF!&gt;0,#REF!&lt;5),D88&amp;#REF!,D88&amp;"9"))</f>
        <v>ZZZ9</v>
      </c>
      <c r="L88" s="147">
        <f t="shared" si="3"/>
        <v>999</v>
      </c>
      <c r="M88" s="155">
        <f t="shared" si="4"/>
        <v>999</v>
      </c>
      <c r="N88" s="149"/>
      <c r="O88" s="150"/>
      <c r="P88" s="151">
        <f t="shared" si="5"/>
        <v>999</v>
      </c>
      <c r="Q88" s="143"/>
    </row>
    <row r="89" spans="1:17" s="72" customFormat="1" ht="18.899999999999999" customHeight="1">
      <c r="A89" s="141">
        <v>83</v>
      </c>
      <c r="B89" s="142"/>
      <c r="C89" s="142"/>
      <c r="D89" s="143"/>
      <c r="E89" s="144"/>
      <c r="F89" s="143"/>
      <c r="G89" s="143"/>
      <c r="H89" s="145"/>
      <c r="I89" s="146"/>
      <c r="J89" s="147" t="e">
        <f>IF(AND(Q89="",#REF!&gt;0,#REF!&lt;5),K89,0)</f>
        <v>#REF!</v>
      </c>
      <c r="K89" s="148" t="str">
        <f>IF(D89="","ZZZ9",IF(AND(#REF!&gt;0,#REF!&lt;5),D89&amp;#REF!,D89&amp;"9"))</f>
        <v>ZZZ9</v>
      </c>
      <c r="L89" s="147">
        <f t="shared" si="3"/>
        <v>999</v>
      </c>
      <c r="M89" s="155">
        <f t="shared" si="4"/>
        <v>999</v>
      </c>
      <c r="N89" s="149"/>
      <c r="O89" s="150"/>
      <c r="P89" s="151">
        <f t="shared" si="5"/>
        <v>999</v>
      </c>
      <c r="Q89" s="143"/>
    </row>
    <row r="90" spans="1:17" s="72" customFormat="1" ht="18.899999999999999" customHeight="1">
      <c r="A90" s="141">
        <v>84</v>
      </c>
      <c r="B90" s="142"/>
      <c r="C90" s="142"/>
      <c r="D90" s="143"/>
      <c r="E90" s="144"/>
      <c r="F90" s="143"/>
      <c r="G90" s="143"/>
      <c r="H90" s="145"/>
      <c r="I90" s="146"/>
      <c r="J90" s="147" t="e">
        <f>IF(AND(Q90="",#REF!&gt;0,#REF!&lt;5),K90,0)</f>
        <v>#REF!</v>
      </c>
      <c r="K90" s="148" t="str">
        <f>IF(D90="","ZZZ9",IF(AND(#REF!&gt;0,#REF!&lt;5),D90&amp;#REF!,D90&amp;"9"))</f>
        <v>ZZZ9</v>
      </c>
      <c r="L90" s="147">
        <f t="shared" si="3"/>
        <v>999</v>
      </c>
      <c r="M90" s="155">
        <f t="shared" si="4"/>
        <v>999</v>
      </c>
      <c r="N90" s="149"/>
      <c r="O90" s="150"/>
      <c r="P90" s="151">
        <f t="shared" si="5"/>
        <v>999</v>
      </c>
      <c r="Q90" s="143"/>
    </row>
    <row r="91" spans="1:17" s="72" customFormat="1" ht="18.899999999999999" customHeight="1">
      <c r="A91" s="141">
        <v>85</v>
      </c>
      <c r="B91" s="142"/>
      <c r="C91" s="142"/>
      <c r="D91" s="143"/>
      <c r="E91" s="144"/>
      <c r="F91" s="143"/>
      <c r="G91" s="143"/>
      <c r="H91" s="145"/>
      <c r="I91" s="146"/>
      <c r="J91" s="147" t="e">
        <f>IF(AND(Q91="",#REF!&gt;0,#REF!&lt;5),K91,0)</f>
        <v>#REF!</v>
      </c>
      <c r="K91" s="148" t="str">
        <f>IF(D91="","ZZZ9",IF(AND(#REF!&gt;0,#REF!&lt;5),D91&amp;#REF!,D91&amp;"9"))</f>
        <v>ZZZ9</v>
      </c>
      <c r="L91" s="147">
        <f t="shared" si="3"/>
        <v>999</v>
      </c>
      <c r="M91" s="155">
        <f t="shared" si="4"/>
        <v>999</v>
      </c>
      <c r="N91" s="149"/>
      <c r="O91" s="150"/>
      <c r="P91" s="151">
        <f t="shared" si="5"/>
        <v>999</v>
      </c>
      <c r="Q91" s="143"/>
    </row>
    <row r="92" spans="1:17" s="72" customFormat="1" ht="18.899999999999999" customHeight="1">
      <c r="A92" s="141">
        <v>86</v>
      </c>
      <c r="B92" s="142"/>
      <c r="C92" s="142"/>
      <c r="D92" s="143"/>
      <c r="E92" s="144"/>
      <c r="F92" s="143"/>
      <c r="G92" s="143"/>
      <c r="H92" s="145"/>
      <c r="I92" s="146"/>
      <c r="J92" s="147" t="e">
        <f>IF(AND(Q92="",#REF!&gt;0,#REF!&lt;5),K92,0)</f>
        <v>#REF!</v>
      </c>
      <c r="K92" s="148" t="str">
        <f>IF(D92="","ZZZ9",IF(AND(#REF!&gt;0,#REF!&lt;5),D92&amp;#REF!,D92&amp;"9"))</f>
        <v>ZZZ9</v>
      </c>
      <c r="L92" s="147">
        <f t="shared" si="3"/>
        <v>999</v>
      </c>
      <c r="M92" s="155">
        <f t="shared" si="4"/>
        <v>999</v>
      </c>
      <c r="N92" s="149"/>
      <c r="O92" s="150"/>
      <c r="P92" s="151">
        <f t="shared" si="5"/>
        <v>999</v>
      </c>
      <c r="Q92" s="143"/>
    </row>
    <row r="93" spans="1:17" s="72" customFormat="1" ht="18.899999999999999" customHeight="1">
      <c r="A93" s="141">
        <v>87</v>
      </c>
      <c r="B93" s="142"/>
      <c r="C93" s="142"/>
      <c r="D93" s="143"/>
      <c r="E93" s="144"/>
      <c r="F93" s="143"/>
      <c r="G93" s="143"/>
      <c r="H93" s="145"/>
      <c r="I93" s="146"/>
      <c r="J93" s="147" t="e">
        <f>IF(AND(Q93="",#REF!&gt;0,#REF!&lt;5),K93,0)</f>
        <v>#REF!</v>
      </c>
      <c r="K93" s="148" t="str">
        <f>IF(D93="","ZZZ9",IF(AND(#REF!&gt;0,#REF!&lt;5),D93&amp;#REF!,D93&amp;"9"))</f>
        <v>ZZZ9</v>
      </c>
      <c r="L93" s="147">
        <f t="shared" si="3"/>
        <v>999</v>
      </c>
      <c r="M93" s="155">
        <f t="shared" si="4"/>
        <v>999</v>
      </c>
      <c r="N93" s="149"/>
      <c r="O93" s="150"/>
      <c r="P93" s="151">
        <f t="shared" si="5"/>
        <v>999</v>
      </c>
      <c r="Q93" s="143"/>
    </row>
    <row r="94" spans="1:17" s="72" customFormat="1" ht="18.899999999999999" customHeight="1">
      <c r="A94" s="141">
        <v>88</v>
      </c>
      <c r="B94" s="142"/>
      <c r="C94" s="142"/>
      <c r="D94" s="143"/>
      <c r="E94" s="144"/>
      <c r="F94" s="143"/>
      <c r="G94" s="143"/>
      <c r="H94" s="145"/>
      <c r="I94" s="146"/>
      <c r="J94" s="147" t="e">
        <f>IF(AND(Q94="",#REF!&gt;0,#REF!&lt;5),K94,0)</f>
        <v>#REF!</v>
      </c>
      <c r="K94" s="148" t="str">
        <f>IF(D94="","ZZZ9",IF(AND(#REF!&gt;0,#REF!&lt;5),D94&amp;#REF!,D94&amp;"9"))</f>
        <v>ZZZ9</v>
      </c>
      <c r="L94" s="147">
        <f t="shared" si="3"/>
        <v>999</v>
      </c>
      <c r="M94" s="155">
        <f t="shared" si="4"/>
        <v>999</v>
      </c>
      <c r="N94" s="149"/>
      <c r="O94" s="150"/>
      <c r="P94" s="151">
        <f t="shared" si="5"/>
        <v>999</v>
      </c>
      <c r="Q94" s="143"/>
    </row>
    <row r="95" spans="1:17" s="72" customFormat="1" ht="18.899999999999999" customHeight="1">
      <c r="A95" s="141">
        <v>89</v>
      </c>
      <c r="B95" s="142"/>
      <c r="C95" s="142"/>
      <c r="D95" s="143"/>
      <c r="E95" s="144"/>
      <c r="F95" s="143"/>
      <c r="G95" s="143"/>
      <c r="H95" s="145"/>
      <c r="I95" s="146"/>
      <c r="J95" s="147" t="e">
        <f>IF(AND(Q95="",#REF!&gt;0,#REF!&lt;5),K95,0)</f>
        <v>#REF!</v>
      </c>
      <c r="K95" s="148" t="str">
        <f>IF(D95="","ZZZ9",IF(AND(#REF!&gt;0,#REF!&lt;5),D95&amp;#REF!,D95&amp;"9"))</f>
        <v>ZZZ9</v>
      </c>
      <c r="L95" s="147">
        <f t="shared" si="3"/>
        <v>999</v>
      </c>
      <c r="M95" s="155">
        <f t="shared" si="4"/>
        <v>999</v>
      </c>
      <c r="N95" s="149"/>
      <c r="O95" s="150"/>
      <c r="P95" s="151">
        <f t="shared" si="5"/>
        <v>999</v>
      </c>
      <c r="Q95" s="143"/>
    </row>
    <row r="96" spans="1:17" s="72" customFormat="1" ht="18.899999999999999" customHeight="1">
      <c r="A96" s="141">
        <v>90</v>
      </c>
      <c r="B96" s="142"/>
      <c r="C96" s="142"/>
      <c r="D96" s="143"/>
      <c r="E96" s="144"/>
      <c r="F96" s="143"/>
      <c r="G96" s="143"/>
      <c r="H96" s="145"/>
      <c r="I96" s="146"/>
      <c r="J96" s="147" t="e">
        <f>IF(AND(Q96="",#REF!&gt;0,#REF!&lt;5),K96,0)</f>
        <v>#REF!</v>
      </c>
      <c r="K96" s="148" t="str">
        <f>IF(D96="","ZZZ9",IF(AND(#REF!&gt;0,#REF!&lt;5),D96&amp;#REF!,D96&amp;"9"))</f>
        <v>ZZZ9</v>
      </c>
      <c r="L96" s="147">
        <f t="shared" si="3"/>
        <v>999</v>
      </c>
      <c r="M96" s="155">
        <f t="shared" si="4"/>
        <v>999</v>
      </c>
      <c r="N96" s="149"/>
      <c r="O96" s="150"/>
      <c r="P96" s="151">
        <f t="shared" si="5"/>
        <v>999</v>
      </c>
      <c r="Q96" s="143"/>
    </row>
    <row r="97" spans="1:17" s="72" customFormat="1" ht="18.899999999999999" customHeight="1">
      <c r="A97" s="141">
        <v>91</v>
      </c>
      <c r="B97" s="142"/>
      <c r="C97" s="142"/>
      <c r="D97" s="143"/>
      <c r="E97" s="144"/>
      <c r="F97" s="143"/>
      <c r="G97" s="143"/>
      <c r="H97" s="145"/>
      <c r="I97" s="146"/>
      <c r="J97" s="147" t="e">
        <f>IF(AND(Q97="",#REF!&gt;0,#REF!&lt;5),K97,0)</f>
        <v>#REF!</v>
      </c>
      <c r="K97" s="148" t="str">
        <f>IF(D97="","ZZZ9",IF(AND(#REF!&gt;0,#REF!&lt;5),D97&amp;#REF!,D97&amp;"9"))</f>
        <v>ZZZ9</v>
      </c>
      <c r="L97" s="147">
        <f t="shared" si="3"/>
        <v>999</v>
      </c>
      <c r="M97" s="155">
        <f t="shared" si="4"/>
        <v>999</v>
      </c>
      <c r="N97" s="149"/>
      <c r="O97" s="150"/>
      <c r="P97" s="151">
        <f t="shared" si="5"/>
        <v>999</v>
      </c>
      <c r="Q97" s="143"/>
    </row>
    <row r="98" spans="1:17" s="72" customFormat="1" ht="18.899999999999999" customHeight="1">
      <c r="A98" s="141">
        <v>92</v>
      </c>
      <c r="B98" s="142"/>
      <c r="C98" s="142"/>
      <c r="D98" s="143"/>
      <c r="E98" s="144"/>
      <c r="F98" s="143"/>
      <c r="G98" s="143"/>
      <c r="H98" s="145"/>
      <c r="I98" s="146"/>
      <c r="J98" s="147" t="e">
        <f>IF(AND(Q98="",#REF!&gt;0,#REF!&lt;5),K98,0)</f>
        <v>#REF!</v>
      </c>
      <c r="K98" s="148" t="str">
        <f>IF(D98="","ZZZ9",IF(AND(#REF!&gt;0,#REF!&lt;5),D98&amp;#REF!,D98&amp;"9"))</f>
        <v>ZZZ9</v>
      </c>
      <c r="L98" s="147">
        <f t="shared" si="3"/>
        <v>999</v>
      </c>
      <c r="M98" s="155">
        <f t="shared" si="4"/>
        <v>999</v>
      </c>
      <c r="N98" s="149"/>
      <c r="O98" s="150"/>
      <c r="P98" s="151">
        <f t="shared" si="5"/>
        <v>999</v>
      </c>
      <c r="Q98" s="143"/>
    </row>
    <row r="99" spans="1:17" s="72" customFormat="1" ht="18.899999999999999" customHeight="1">
      <c r="A99" s="141">
        <v>93</v>
      </c>
      <c r="B99" s="142"/>
      <c r="C99" s="142"/>
      <c r="D99" s="143"/>
      <c r="E99" s="144"/>
      <c r="F99" s="143"/>
      <c r="G99" s="143"/>
      <c r="H99" s="145"/>
      <c r="I99" s="146"/>
      <c r="J99" s="147" t="e">
        <f>IF(AND(Q99="",#REF!&gt;0,#REF!&lt;5),K99,0)</f>
        <v>#REF!</v>
      </c>
      <c r="K99" s="148" t="str">
        <f>IF(D99="","ZZZ9",IF(AND(#REF!&gt;0,#REF!&lt;5),D99&amp;#REF!,D99&amp;"9"))</f>
        <v>ZZZ9</v>
      </c>
      <c r="L99" s="147">
        <f t="shared" si="3"/>
        <v>999</v>
      </c>
      <c r="M99" s="155">
        <f t="shared" si="4"/>
        <v>999</v>
      </c>
      <c r="N99" s="149"/>
      <c r="O99" s="150"/>
      <c r="P99" s="151">
        <f t="shared" si="5"/>
        <v>999</v>
      </c>
      <c r="Q99" s="143"/>
    </row>
    <row r="100" spans="1:17" s="72" customFormat="1" ht="18.899999999999999" customHeight="1">
      <c r="A100" s="141">
        <v>94</v>
      </c>
      <c r="B100" s="142"/>
      <c r="C100" s="142"/>
      <c r="D100" s="143"/>
      <c r="E100" s="144"/>
      <c r="F100" s="143"/>
      <c r="G100" s="143"/>
      <c r="H100" s="145"/>
      <c r="I100" s="146"/>
      <c r="J100" s="147" t="e">
        <f>IF(AND(Q100="",#REF!&gt;0,#REF!&lt;5),K100,0)</f>
        <v>#REF!</v>
      </c>
      <c r="K100" s="148" t="str">
        <f>IF(D100="","ZZZ9",IF(AND(#REF!&gt;0,#REF!&lt;5),D100&amp;#REF!,D100&amp;"9"))</f>
        <v>ZZZ9</v>
      </c>
      <c r="L100" s="147">
        <f t="shared" si="3"/>
        <v>999</v>
      </c>
      <c r="M100" s="155">
        <f t="shared" si="4"/>
        <v>999</v>
      </c>
      <c r="N100" s="149"/>
      <c r="O100" s="150"/>
      <c r="P100" s="151">
        <f t="shared" si="5"/>
        <v>999</v>
      </c>
      <c r="Q100" s="143"/>
    </row>
    <row r="101" spans="1:17" s="72" customFormat="1" ht="18.899999999999999" customHeight="1">
      <c r="A101" s="141">
        <v>95</v>
      </c>
      <c r="B101" s="142"/>
      <c r="C101" s="142"/>
      <c r="D101" s="143"/>
      <c r="E101" s="144"/>
      <c r="F101" s="143"/>
      <c r="G101" s="143"/>
      <c r="H101" s="145"/>
      <c r="I101" s="146"/>
      <c r="J101" s="147" t="e">
        <f>IF(AND(Q101="",#REF!&gt;0,#REF!&lt;5),K101,0)</f>
        <v>#REF!</v>
      </c>
      <c r="K101" s="148" t="str">
        <f>IF(D101="","ZZZ9",IF(AND(#REF!&gt;0,#REF!&lt;5),D101&amp;#REF!,D101&amp;"9"))</f>
        <v>ZZZ9</v>
      </c>
      <c r="L101" s="147">
        <f t="shared" si="3"/>
        <v>999</v>
      </c>
      <c r="M101" s="155">
        <f t="shared" si="4"/>
        <v>999</v>
      </c>
      <c r="N101" s="149"/>
      <c r="O101" s="150"/>
      <c r="P101" s="151">
        <f t="shared" si="5"/>
        <v>999</v>
      </c>
      <c r="Q101" s="143"/>
    </row>
    <row r="102" spans="1:17" s="72" customFormat="1" ht="18.899999999999999" customHeight="1">
      <c r="A102" s="141">
        <v>96</v>
      </c>
      <c r="B102" s="142"/>
      <c r="C102" s="142"/>
      <c r="D102" s="143"/>
      <c r="E102" s="144"/>
      <c r="F102" s="143"/>
      <c r="G102" s="143"/>
      <c r="H102" s="145"/>
      <c r="I102" s="146"/>
      <c r="J102" s="147" t="e">
        <f>IF(AND(Q102="",#REF!&gt;0,#REF!&lt;5),K102,0)</f>
        <v>#REF!</v>
      </c>
      <c r="K102" s="148" t="str">
        <f>IF(D102="","ZZZ9",IF(AND(#REF!&gt;0,#REF!&lt;5),D102&amp;#REF!,D102&amp;"9"))</f>
        <v>ZZZ9</v>
      </c>
      <c r="L102" s="147">
        <f t="shared" si="3"/>
        <v>999</v>
      </c>
      <c r="M102" s="155">
        <f t="shared" si="4"/>
        <v>999</v>
      </c>
      <c r="N102" s="149"/>
      <c r="O102" s="150"/>
      <c r="P102" s="151">
        <f t="shared" si="5"/>
        <v>999</v>
      </c>
      <c r="Q102" s="143"/>
    </row>
    <row r="103" spans="1:17" s="72" customFormat="1" ht="18.899999999999999" customHeight="1">
      <c r="A103" s="141">
        <v>97</v>
      </c>
      <c r="B103" s="142"/>
      <c r="C103" s="142"/>
      <c r="D103" s="143"/>
      <c r="E103" s="144"/>
      <c r="F103" s="143"/>
      <c r="G103" s="143"/>
      <c r="H103" s="145"/>
      <c r="I103" s="146"/>
      <c r="J103" s="147" t="e">
        <f>IF(AND(Q103="",#REF!&gt;0,#REF!&lt;5),K103,0)</f>
        <v>#REF!</v>
      </c>
      <c r="K103" s="148" t="str">
        <f>IF(D103="","ZZZ9",IF(AND(#REF!&gt;0,#REF!&lt;5),D103&amp;#REF!,D103&amp;"9"))</f>
        <v>ZZZ9</v>
      </c>
      <c r="L103" s="147">
        <f t="shared" si="3"/>
        <v>999</v>
      </c>
      <c r="M103" s="155">
        <f t="shared" si="4"/>
        <v>999</v>
      </c>
      <c r="N103" s="149"/>
      <c r="O103" s="150"/>
      <c r="P103" s="151">
        <f t="shared" si="5"/>
        <v>999</v>
      </c>
      <c r="Q103" s="143"/>
    </row>
    <row r="104" spans="1:17" s="72" customFormat="1" ht="18.899999999999999" customHeight="1">
      <c r="A104" s="141">
        <v>98</v>
      </c>
      <c r="B104" s="142"/>
      <c r="C104" s="142"/>
      <c r="D104" s="143"/>
      <c r="E104" s="144"/>
      <c r="F104" s="143"/>
      <c r="G104" s="143"/>
      <c r="H104" s="145"/>
      <c r="I104" s="146"/>
      <c r="J104" s="147" t="e">
        <f>IF(AND(Q104="",#REF!&gt;0,#REF!&lt;5),K104,0)</f>
        <v>#REF!</v>
      </c>
      <c r="K104" s="148" t="str">
        <f>IF(D104="","ZZZ9",IF(AND(#REF!&gt;0,#REF!&lt;5),D104&amp;#REF!,D104&amp;"9"))</f>
        <v>ZZZ9</v>
      </c>
      <c r="L104" s="147">
        <f t="shared" ref="L104:L135" si="6">IF(Q104="",999,Q104)</f>
        <v>999</v>
      </c>
      <c r="M104" s="155">
        <f t="shared" ref="M104:M135" si="7">IF(P104=999,999,1)</f>
        <v>999</v>
      </c>
      <c r="N104" s="149"/>
      <c r="O104" s="150"/>
      <c r="P104" s="151">
        <f t="shared" ref="P104:P135" si="8">IF(N104="DA",1,IF(N104="WC",2,IF(N104="SE",3,IF(N104="Q",4,IF(N104="LL",5,999)))))</f>
        <v>999</v>
      </c>
      <c r="Q104" s="143"/>
    </row>
    <row r="105" spans="1:17" s="72" customFormat="1" ht="18.899999999999999" customHeight="1">
      <c r="A105" s="141">
        <v>99</v>
      </c>
      <c r="B105" s="142"/>
      <c r="C105" s="142"/>
      <c r="D105" s="143"/>
      <c r="E105" s="144"/>
      <c r="F105" s="143"/>
      <c r="G105" s="143"/>
      <c r="H105" s="145"/>
      <c r="I105" s="146"/>
      <c r="J105" s="147" t="e">
        <f>IF(AND(Q105="",#REF!&gt;0,#REF!&lt;5),K105,0)</f>
        <v>#REF!</v>
      </c>
      <c r="K105" s="148" t="str">
        <f>IF(D105="","ZZZ9",IF(AND(#REF!&gt;0,#REF!&lt;5),D105&amp;#REF!,D105&amp;"9"))</f>
        <v>ZZZ9</v>
      </c>
      <c r="L105" s="147">
        <f t="shared" si="6"/>
        <v>999</v>
      </c>
      <c r="M105" s="155">
        <f t="shared" si="7"/>
        <v>999</v>
      </c>
      <c r="N105" s="149"/>
      <c r="O105" s="150"/>
      <c r="P105" s="151">
        <f t="shared" si="8"/>
        <v>999</v>
      </c>
      <c r="Q105" s="143"/>
    </row>
    <row r="106" spans="1:17" s="72" customFormat="1" ht="18.899999999999999" customHeight="1">
      <c r="A106" s="141">
        <v>100</v>
      </c>
      <c r="B106" s="142"/>
      <c r="C106" s="142"/>
      <c r="D106" s="143"/>
      <c r="E106" s="144"/>
      <c r="F106" s="143"/>
      <c r="G106" s="143"/>
      <c r="H106" s="145"/>
      <c r="I106" s="146"/>
      <c r="J106" s="147" t="e">
        <f>IF(AND(Q106="",#REF!&gt;0,#REF!&lt;5),K106,0)</f>
        <v>#REF!</v>
      </c>
      <c r="K106" s="148" t="str">
        <f>IF(D106="","ZZZ9",IF(AND(#REF!&gt;0,#REF!&lt;5),D106&amp;#REF!,D106&amp;"9"))</f>
        <v>ZZZ9</v>
      </c>
      <c r="L106" s="147">
        <f t="shared" si="6"/>
        <v>999</v>
      </c>
      <c r="M106" s="155">
        <f t="shared" si="7"/>
        <v>999</v>
      </c>
      <c r="N106" s="149"/>
      <c r="O106" s="150"/>
      <c r="P106" s="151">
        <f t="shared" si="8"/>
        <v>999</v>
      </c>
      <c r="Q106" s="143"/>
    </row>
    <row r="107" spans="1:17" s="72" customFormat="1" ht="18.899999999999999" customHeight="1">
      <c r="A107" s="141">
        <v>101</v>
      </c>
      <c r="B107" s="142"/>
      <c r="C107" s="142"/>
      <c r="D107" s="143"/>
      <c r="E107" s="144"/>
      <c r="F107" s="143"/>
      <c r="G107" s="143"/>
      <c r="H107" s="145"/>
      <c r="I107" s="146"/>
      <c r="J107" s="147" t="e">
        <f>IF(AND(Q107="",#REF!&gt;0,#REF!&lt;5),K107,0)</f>
        <v>#REF!</v>
      </c>
      <c r="K107" s="148" t="str">
        <f>IF(D107="","ZZZ9",IF(AND(#REF!&gt;0,#REF!&lt;5),D107&amp;#REF!,D107&amp;"9"))</f>
        <v>ZZZ9</v>
      </c>
      <c r="L107" s="147">
        <f t="shared" si="6"/>
        <v>999</v>
      </c>
      <c r="M107" s="155">
        <f t="shared" si="7"/>
        <v>999</v>
      </c>
      <c r="N107" s="149"/>
      <c r="O107" s="150"/>
      <c r="P107" s="151">
        <f t="shared" si="8"/>
        <v>999</v>
      </c>
      <c r="Q107" s="143"/>
    </row>
    <row r="108" spans="1:17" s="72" customFormat="1" ht="18.899999999999999" customHeight="1">
      <c r="A108" s="141">
        <v>102</v>
      </c>
      <c r="B108" s="142"/>
      <c r="C108" s="142"/>
      <c r="D108" s="143"/>
      <c r="E108" s="144"/>
      <c r="F108" s="143"/>
      <c r="G108" s="143"/>
      <c r="H108" s="145"/>
      <c r="I108" s="146"/>
      <c r="J108" s="147" t="e">
        <f>IF(AND(Q108="",#REF!&gt;0,#REF!&lt;5),K108,0)</f>
        <v>#REF!</v>
      </c>
      <c r="K108" s="148" t="str">
        <f>IF(D108="","ZZZ9",IF(AND(#REF!&gt;0,#REF!&lt;5),D108&amp;#REF!,D108&amp;"9"))</f>
        <v>ZZZ9</v>
      </c>
      <c r="L108" s="147">
        <f t="shared" si="6"/>
        <v>999</v>
      </c>
      <c r="M108" s="155">
        <f t="shared" si="7"/>
        <v>999</v>
      </c>
      <c r="N108" s="149"/>
      <c r="O108" s="150"/>
      <c r="P108" s="151">
        <f t="shared" si="8"/>
        <v>999</v>
      </c>
      <c r="Q108" s="143"/>
    </row>
    <row r="109" spans="1:17" s="72" customFormat="1" ht="18.899999999999999" customHeight="1">
      <c r="A109" s="141">
        <v>103</v>
      </c>
      <c r="B109" s="142"/>
      <c r="C109" s="142"/>
      <c r="D109" s="143"/>
      <c r="E109" s="144"/>
      <c r="F109" s="143"/>
      <c r="G109" s="143"/>
      <c r="H109" s="145"/>
      <c r="I109" s="146"/>
      <c r="J109" s="147" t="e">
        <f>IF(AND(Q109="",#REF!&gt;0,#REF!&lt;5),K109,0)</f>
        <v>#REF!</v>
      </c>
      <c r="K109" s="148" t="str">
        <f>IF(D109="","ZZZ9",IF(AND(#REF!&gt;0,#REF!&lt;5),D109&amp;#REF!,D109&amp;"9"))</f>
        <v>ZZZ9</v>
      </c>
      <c r="L109" s="147">
        <f t="shared" si="6"/>
        <v>999</v>
      </c>
      <c r="M109" s="155">
        <f t="shared" si="7"/>
        <v>999</v>
      </c>
      <c r="N109" s="149"/>
      <c r="O109" s="150"/>
      <c r="P109" s="151">
        <f t="shared" si="8"/>
        <v>999</v>
      </c>
      <c r="Q109" s="143"/>
    </row>
    <row r="110" spans="1:17" s="72" customFormat="1" ht="18.899999999999999" customHeight="1">
      <c r="A110" s="141">
        <v>104</v>
      </c>
      <c r="B110" s="142"/>
      <c r="C110" s="142"/>
      <c r="D110" s="143"/>
      <c r="E110" s="144"/>
      <c r="F110" s="143"/>
      <c r="G110" s="143"/>
      <c r="H110" s="145"/>
      <c r="I110" s="146"/>
      <c r="J110" s="147" t="e">
        <f>IF(AND(Q110="",#REF!&gt;0,#REF!&lt;5),K110,0)</f>
        <v>#REF!</v>
      </c>
      <c r="K110" s="148" t="str">
        <f>IF(D110="","ZZZ9",IF(AND(#REF!&gt;0,#REF!&lt;5),D110&amp;#REF!,D110&amp;"9"))</f>
        <v>ZZZ9</v>
      </c>
      <c r="L110" s="147">
        <f t="shared" si="6"/>
        <v>999</v>
      </c>
      <c r="M110" s="155">
        <f t="shared" si="7"/>
        <v>999</v>
      </c>
      <c r="N110" s="149"/>
      <c r="O110" s="150"/>
      <c r="P110" s="151">
        <f t="shared" si="8"/>
        <v>999</v>
      </c>
      <c r="Q110" s="143"/>
    </row>
    <row r="111" spans="1:17" s="72" customFormat="1" ht="18.899999999999999" customHeight="1">
      <c r="A111" s="141">
        <v>105</v>
      </c>
      <c r="B111" s="142"/>
      <c r="C111" s="142"/>
      <c r="D111" s="143"/>
      <c r="E111" s="144"/>
      <c r="F111" s="143"/>
      <c r="G111" s="143"/>
      <c r="H111" s="145"/>
      <c r="I111" s="146"/>
      <c r="J111" s="147" t="e">
        <f>IF(AND(Q111="",#REF!&gt;0,#REF!&lt;5),K111,0)</f>
        <v>#REF!</v>
      </c>
      <c r="K111" s="148" t="str">
        <f>IF(D111="","ZZZ9",IF(AND(#REF!&gt;0,#REF!&lt;5),D111&amp;#REF!,D111&amp;"9"))</f>
        <v>ZZZ9</v>
      </c>
      <c r="L111" s="147">
        <f t="shared" si="6"/>
        <v>999</v>
      </c>
      <c r="M111" s="155">
        <f t="shared" si="7"/>
        <v>999</v>
      </c>
      <c r="N111" s="149"/>
      <c r="O111" s="150"/>
      <c r="P111" s="151">
        <f t="shared" si="8"/>
        <v>999</v>
      </c>
      <c r="Q111" s="143"/>
    </row>
    <row r="112" spans="1:17" s="72" customFormat="1" ht="18.899999999999999" customHeight="1">
      <c r="A112" s="141">
        <v>106</v>
      </c>
      <c r="B112" s="142"/>
      <c r="C112" s="142"/>
      <c r="D112" s="143"/>
      <c r="E112" s="144"/>
      <c r="F112" s="143"/>
      <c r="G112" s="143"/>
      <c r="H112" s="145"/>
      <c r="I112" s="146"/>
      <c r="J112" s="147" t="e">
        <f>IF(AND(Q112="",#REF!&gt;0,#REF!&lt;5),K112,0)</f>
        <v>#REF!</v>
      </c>
      <c r="K112" s="148" t="str">
        <f>IF(D112="","ZZZ9",IF(AND(#REF!&gt;0,#REF!&lt;5),D112&amp;#REF!,D112&amp;"9"))</f>
        <v>ZZZ9</v>
      </c>
      <c r="L112" s="147">
        <f t="shared" si="6"/>
        <v>999</v>
      </c>
      <c r="M112" s="155">
        <f t="shared" si="7"/>
        <v>999</v>
      </c>
      <c r="N112" s="149"/>
      <c r="O112" s="150"/>
      <c r="P112" s="151">
        <f t="shared" si="8"/>
        <v>999</v>
      </c>
      <c r="Q112" s="143"/>
    </row>
    <row r="113" spans="1:17" s="72" customFormat="1" ht="18.899999999999999" customHeight="1">
      <c r="A113" s="141">
        <v>107</v>
      </c>
      <c r="B113" s="142"/>
      <c r="C113" s="142"/>
      <c r="D113" s="143"/>
      <c r="E113" s="144"/>
      <c r="F113" s="143"/>
      <c r="G113" s="143"/>
      <c r="H113" s="145"/>
      <c r="I113" s="146"/>
      <c r="J113" s="147" t="e">
        <f>IF(AND(Q113="",#REF!&gt;0,#REF!&lt;5),K113,0)</f>
        <v>#REF!</v>
      </c>
      <c r="K113" s="148" t="str">
        <f>IF(D113="","ZZZ9",IF(AND(#REF!&gt;0,#REF!&lt;5),D113&amp;#REF!,D113&amp;"9"))</f>
        <v>ZZZ9</v>
      </c>
      <c r="L113" s="147">
        <f t="shared" si="6"/>
        <v>999</v>
      </c>
      <c r="M113" s="155">
        <f t="shared" si="7"/>
        <v>999</v>
      </c>
      <c r="N113" s="149"/>
      <c r="O113" s="150"/>
      <c r="P113" s="151">
        <f t="shared" si="8"/>
        <v>999</v>
      </c>
      <c r="Q113" s="143"/>
    </row>
    <row r="114" spans="1:17" s="72" customFormat="1" ht="18.899999999999999" customHeight="1">
      <c r="A114" s="141">
        <v>108</v>
      </c>
      <c r="B114" s="142"/>
      <c r="C114" s="142"/>
      <c r="D114" s="143"/>
      <c r="E114" s="144"/>
      <c r="F114" s="143"/>
      <c r="G114" s="143"/>
      <c r="H114" s="145"/>
      <c r="I114" s="146"/>
      <c r="J114" s="147" t="e">
        <f>IF(AND(Q114="",#REF!&gt;0,#REF!&lt;5),K114,0)</f>
        <v>#REF!</v>
      </c>
      <c r="K114" s="148" t="str">
        <f>IF(D114="","ZZZ9",IF(AND(#REF!&gt;0,#REF!&lt;5),D114&amp;#REF!,D114&amp;"9"))</f>
        <v>ZZZ9</v>
      </c>
      <c r="L114" s="147">
        <f t="shared" si="6"/>
        <v>999</v>
      </c>
      <c r="M114" s="155">
        <f t="shared" si="7"/>
        <v>999</v>
      </c>
      <c r="N114" s="149"/>
      <c r="O114" s="150"/>
      <c r="P114" s="151">
        <f t="shared" si="8"/>
        <v>999</v>
      </c>
      <c r="Q114" s="143"/>
    </row>
    <row r="115" spans="1:17" s="72" customFormat="1" ht="18.899999999999999" customHeight="1">
      <c r="A115" s="141">
        <v>109</v>
      </c>
      <c r="B115" s="142"/>
      <c r="C115" s="142"/>
      <c r="D115" s="143"/>
      <c r="E115" s="144"/>
      <c r="F115" s="143"/>
      <c r="G115" s="143"/>
      <c r="H115" s="145"/>
      <c r="I115" s="146"/>
      <c r="J115" s="147" t="e">
        <f>IF(AND(Q115="",#REF!&gt;0,#REF!&lt;5),K115,0)</f>
        <v>#REF!</v>
      </c>
      <c r="K115" s="148" t="str">
        <f>IF(D115="","ZZZ9",IF(AND(#REF!&gt;0,#REF!&lt;5),D115&amp;#REF!,D115&amp;"9"))</f>
        <v>ZZZ9</v>
      </c>
      <c r="L115" s="147">
        <f t="shared" si="6"/>
        <v>999</v>
      </c>
      <c r="M115" s="155">
        <f t="shared" si="7"/>
        <v>999</v>
      </c>
      <c r="N115" s="149"/>
      <c r="O115" s="150"/>
      <c r="P115" s="151">
        <f t="shared" si="8"/>
        <v>999</v>
      </c>
      <c r="Q115" s="143"/>
    </row>
    <row r="116" spans="1:17" s="72" customFormat="1" ht="18.899999999999999" customHeight="1">
      <c r="A116" s="141">
        <v>110</v>
      </c>
      <c r="B116" s="142"/>
      <c r="C116" s="142"/>
      <c r="D116" s="143"/>
      <c r="E116" s="144"/>
      <c r="F116" s="143"/>
      <c r="G116" s="143"/>
      <c r="H116" s="145"/>
      <c r="I116" s="146"/>
      <c r="J116" s="147" t="e">
        <f>IF(AND(Q116="",#REF!&gt;0,#REF!&lt;5),K116,0)</f>
        <v>#REF!</v>
      </c>
      <c r="K116" s="148" t="str">
        <f>IF(D116="","ZZZ9",IF(AND(#REF!&gt;0,#REF!&lt;5),D116&amp;#REF!,D116&amp;"9"))</f>
        <v>ZZZ9</v>
      </c>
      <c r="L116" s="147">
        <f t="shared" si="6"/>
        <v>999</v>
      </c>
      <c r="M116" s="155">
        <f t="shared" si="7"/>
        <v>999</v>
      </c>
      <c r="N116" s="149"/>
      <c r="O116" s="150"/>
      <c r="P116" s="151">
        <f t="shared" si="8"/>
        <v>999</v>
      </c>
      <c r="Q116" s="143"/>
    </row>
    <row r="117" spans="1:17" s="72" customFormat="1" ht="18.899999999999999" customHeight="1">
      <c r="A117" s="141">
        <v>111</v>
      </c>
      <c r="B117" s="142"/>
      <c r="C117" s="142"/>
      <c r="D117" s="143"/>
      <c r="E117" s="144"/>
      <c r="F117" s="143"/>
      <c r="G117" s="143"/>
      <c r="H117" s="145"/>
      <c r="I117" s="146"/>
      <c r="J117" s="147" t="e">
        <f>IF(AND(Q117="",#REF!&gt;0,#REF!&lt;5),K117,0)</f>
        <v>#REF!</v>
      </c>
      <c r="K117" s="148" t="str">
        <f>IF(D117="","ZZZ9",IF(AND(#REF!&gt;0,#REF!&lt;5),D117&amp;#REF!,D117&amp;"9"))</f>
        <v>ZZZ9</v>
      </c>
      <c r="L117" s="147">
        <f t="shared" si="6"/>
        <v>999</v>
      </c>
      <c r="M117" s="155">
        <f t="shared" si="7"/>
        <v>999</v>
      </c>
      <c r="N117" s="149"/>
      <c r="O117" s="150"/>
      <c r="P117" s="151">
        <f t="shared" si="8"/>
        <v>999</v>
      </c>
      <c r="Q117" s="143"/>
    </row>
    <row r="118" spans="1:17" s="72" customFormat="1" ht="18.899999999999999" customHeight="1">
      <c r="A118" s="141">
        <v>112</v>
      </c>
      <c r="B118" s="142"/>
      <c r="C118" s="142"/>
      <c r="D118" s="143"/>
      <c r="E118" s="144"/>
      <c r="F118" s="143"/>
      <c r="G118" s="143"/>
      <c r="H118" s="145"/>
      <c r="I118" s="146"/>
      <c r="J118" s="147" t="e">
        <f>IF(AND(Q118="",#REF!&gt;0,#REF!&lt;5),K118,0)</f>
        <v>#REF!</v>
      </c>
      <c r="K118" s="148" t="str">
        <f>IF(D118="","ZZZ9",IF(AND(#REF!&gt;0,#REF!&lt;5),D118&amp;#REF!,D118&amp;"9"))</f>
        <v>ZZZ9</v>
      </c>
      <c r="L118" s="147">
        <f t="shared" si="6"/>
        <v>999</v>
      </c>
      <c r="M118" s="155">
        <f t="shared" si="7"/>
        <v>999</v>
      </c>
      <c r="N118" s="149"/>
      <c r="O118" s="150"/>
      <c r="P118" s="151">
        <f t="shared" si="8"/>
        <v>999</v>
      </c>
      <c r="Q118" s="143"/>
    </row>
    <row r="119" spans="1:17" s="72" customFormat="1" ht="18.899999999999999" customHeight="1">
      <c r="A119" s="141">
        <v>113</v>
      </c>
      <c r="B119" s="142"/>
      <c r="C119" s="142"/>
      <c r="D119" s="143"/>
      <c r="E119" s="144"/>
      <c r="F119" s="143"/>
      <c r="G119" s="143"/>
      <c r="H119" s="145"/>
      <c r="I119" s="146"/>
      <c r="J119" s="147" t="e">
        <f>IF(AND(Q119="",#REF!&gt;0,#REF!&lt;5),K119,0)</f>
        <v>#REF!</v>
      </c>
      <c r="K119" s="148" t="str">
        <f>IF(D119="","ZZZ9",IF(AND(#REF!&gt;0,#REF!&lt;5),D119&amp;#REF!,D119&amp;"9"))</f>
        <v>ZZZ9</v>
      </c>
      <c r="L119" s="147">
        <f t="shared" si="6"/>
        <v>999</v>
      </c>
      <c r="M119" s="155">
        <f t="shared" si="7"/>
        <v>999</v>
      </c>
      <c r="N119" s="149"/>
      <c r="O119" s="150"/>
      <c r="P119" s="151">
        <f t="shared" si="8"/>
        <v>999</v>
      </c>
      <c r="Q119" s="143"/>
    </row>
    <row r="120" spans="1:17" s="72" customFormat="1" ht="18.899999999999999" customHeight="1">
      <c r="A120" s="141">
        <v>114</v>
      </c>
      <c r="B120" s="142"/>
      <c r="C120" s="142"/>
      <c r="D120" s="143"/>
      <c r="E120" s="144"/>
      <c r="F120" s="143"/>
      <c r="G120" s="143"/>
      <c r="H120" s="145"/>
      <c r="I120" s="146"/>
      <c r="J120" s="147" t="e">
        <f>IF(AND(Q120="",#REF!&gt;0,#REF!&lt;5),K120,0)</f>
        <v>#REF!</v>
      </c>
      <c r="K120" s="148" t="str">
        <f>IF(D120="","ZZZ9",IF(AND(#REF!&gt;0,#REF!&lt;5),D120&amp;#REF!,D120&amp;"9"))</f>
        <v>ZZZ9</v>
      </c>
      <c r="L120" s="147">
        <f t="shared" si="6"/>
        <v>999</v>
      </c>
      <c r="M120" s="155">
        <f t="shared" si="7"/>
        <v>999</v>
      </c>
      <c r="N120" s="149"/>
      <c r="O120" s="150"/>
      <c r="P120" s="151">
        <f t="shared" si="8"/>
        <v>999</v>
      </c>
      <c r="Q120" s="143"/>
    </row>
    <row r="121" spans="1:17" s="72" customFormat="1" ht="18.899999999999999" customHeight="1">
      <c r="A121" s="141">
        <v>115</v>
      </c>
      <c r="B121" s="142"/>
      <c r="C121" s="142"/>
      <c r="D121" s="143"/>
      <c r="E121" s="144"/>
      <c r="F121" s="143"/>
      <c r="G121" s="143"/>
      <c r="H121" s="145"/>
      <c r="I121" s="146"/>
      <c r="J121" s="147" t="e">
        <f>IF(AND(Q121="",#REF!&gt;0,#REF!&lt;5),K121,0)</f>
        <v>#REF!</v>
      </c>
      <c r="K121" s="148" t="str">
        <f>IF(D121="","ZZZ9",IF(AND(#REF!&gt;0,#REF!&lt;5),D121&amp;#REF!,D121&amp;"9"))</f>
        <v>ZZZ9</v>
      </c>
      <c r="L121" s="147">
        <f t="shared" si="6"/>
        <v>999</v>
      </c>
      <c r="M121" s="155">
        <f t="shared" si="7"/>
        <v>999</v>
      </c>
      <c r="N121" s="149"/>
      <c r="O121" s="150"/>
      <c r="P121" s="151">
        <f t="shared" si="8"/>
        <v>999</v>
      </c>
      <c r="Q121" s="143"/>
    </row>
    <row r="122" spans="1:17" s="72" customFormat="1" ht="18.899999999999999" customHeight="1">
      <c r="A122" s="141">
        <v>116</v>
      </c>
      <c r="B122" s="142"/>
      <c r="C122" s="142"/>
      <c r="D122" s="143"/>
      <c r="E122" s="144"/>
      <c r="F122" s="143"/>
      <c r="G122" s="143"/>
      <c r="H122" s="145"/>
      <c r="I122" s="146"/>
      <c r="J122" s="147" t="e">
        <f>IF(AND(Q122="",#REF!&gt;0,#REF!&lt;5),K122,0)</f>
        <v>#REF!</v>
      </c>
      <c r="K122" s="148" t="str">
        <f>IF(D122="","ZZZ9",IF(AND(#REF!&gt;0,#REF!&lt;5),D122&amp;#REF!,D122&amp;"9"))</f>
        <v>ZZZ9</v>
      </c>
      <c r="L122" s="147">
        <f t="shared" si="6"/>
        <v>999</v>
      </c>
      <c r="M122" s="155">
        <f t="shared" si="7"/>
        <v>999</v>
      </c>
      <c r="N122" s="149"/>
      <c r="O122" s="150"/>
      <c r="P122" s="151">
        <f t="shared" si="8"/>
        <v>999</v>
      </c>
      <c r="Q122" s="143"/>
    </row>
    <row r="123" spans="1:17" s="72" customFormat="1" ht="18.899999999999999" customHeight="1">
      <c r="A123" s="141">
        <v>117</v>
      </c>
      <c r="B123" s="142"/>
      <c r="C123" s="142"/>
      <c r="D123" s="143"/>
      <c r="E123" s="144"/>
      <c r="F123" s="143"/>
      <c r="G123" s="143"/>
      <c r="H123" s="145"/>
      <c r="I123" s="146"/>
      <c r="J123" s="147" t="e">
        <f>IF(AND(Q123="",#REF!&gt;0,#REF!&lt;5),K123,0)</f>
        <v>#REF!</v>
      </c>
      <c r="K123" s="148" t="str">
        <f>IF(D123="","ZZZ9",IF(AND(#REF!&gt;0,#REF!&lt;5),D123&amp;#REF!,D123&amp;"9"))</f>
        <v>ZZZ9</v>
      </c>
      <c r="L123" s="147">
        <f t="shared" si="6"/>
        <v>999</v>
      </c>
      <c r="M123" s="155">
        <f t="shared" si="7"/>
        <v>999</v>
      </c>
      <c r="N123" s="149"/>
      <c r="O123" s="150"/>
      <c r="P123" s="151">
        <f t="shared" si="8"/>
        <v>999</v>
      </c>
      <c r="Q123" s="143"/>
    </row>
    <row r="124" spans="1:17" s="72" customFormat="1" ht="18.899999999999999" customHeight="1">
      <c r="A124" s="141">
        <v>118</v>
      </c>
      <c r="B124" s="142"/>
      <c r="C124" s="142"/>
      <c r="D124" s="143"/>
      <c r="E124" s="144"/>
      <c r="F124" s="143"/>
      <c r="G124" s="143"/>
      <c r="H124" s="145"/>
      <c r="I124" s="146"/>
      <c r="J124" s="147" t="e">
        <f>IF(AND(Q124="",#REF!&gt;0,#REF!&lt;5),K124,0)</f>
        <v>#REF!</v>
      </c>
      <c r="K124" s="148" t="str">
        <f>IF(D124="","ZZZ9",IF(AND(#REF!&gt;0,#REF!&lt;5),D124&amp;#REF!,D124&amp;"9"))</f>
        <v>ZZZ9</v>
      </c>
      <c r="L124" s="147">
        <f t="shared" si="6"/>
        <v>999</v>
      </c>
      <c r="M124" s="155">
        <f t="shared" si="7"/>
        <v>999</v>
      </c>
      <c r="N124" s="149"/>
      <c r="O124" s="150"/>
      <c r="P124" s="151">
        <f t="shared" si="8"/>
        <v>999</v>
      </c>
      <c r="Q124" s="143"/>
    </row>
    <row r="125" spans="1:17" s="72" customFormat="1" ht="18.899999999999999" customHeight="1">
      <c r="A125" s="141">
        <v>119</v>
      </c>
      <c r="B125" s="142"/>
      <c r="C125" s="142"/>
      <c r="D125" s="143"/>
      <c r="E125" s="144"/>
      <c r="F125" s="143"/>
      <c r="G125" s="143"/>
      <c r="H125" s="145"/>
      <c r="I125" s="146"/>
      <c r="J125" s="147" t="e">
        <f>IF(AND(Q125="",#REF!&gt;0,#REF!&lt;5),K125,0)</f>
        <v>#REF!</v>
      </c>
      <c r="K125" s="148" t="str">
        <f>IF(D125="","ZZZ9",IF(AND(#REF!&gt;0,#REF!&lt;5),D125&amp;#REF!,D125&amp;"9"))</f>
        <v>ZZZ9</v>
      </c>
      <c r="L125" s="147">
        <f t="shared" si="6"/>
        <v>999</v>
      </c>
      <c r="M125" s="155">
        <f t="shared" si="7"/>
        <v>999</v>
      </c>
      <c r="N125" s="149"/>
      <c r="O125" s="150"/>
      <c r="P125" s="151">
        <f t="shared" si="8"/>
        <v>999</v>
      </c>
      <c r="Q125" s="143"/>
    </row>
    <row r="126" spans="1:17" s="72" customFormat="1" ht="18.899999999999999" customHeight="1">
      <c r="A126" s="141">
        <v>120</v>
      </c>
      <c r="B126" s="142"/>
      <c r="C126" s="142"/>
      <c r="D126" s="143"/>
      <c r="E126" s="144"/>
      <c r="F126" s="143"/>
      <c r="G126" s="143"/>
      <c r="H126" s="145"/>
      <c r="I126" s="146"/>
      <c r="J126" s="147" t="e">
        <f>IF(AND(Q126="",#REF!&gt;0,#REF!&lt;5),K126,0)</f>
        <v>#REF!</v>
      </c>
      <c r="K126" s="148" t="str">
        <f>IF(D126="","ZZZ9",IF(AND(#REF!&gt;0,#REF!&lt;5),D126&amp;#REF!,D126&amp;"9"))</f>
        <v>ZZZ9</v>
      </c>
      <c r="L126" s="147">
        <f t="shared" si="6"/>
        <v>999</v>
      </c>
      <c r="M126" s="155">
        <f t="shared" si="7"/>
        <v>999</v>
      </c>
      <c r="N126" s="149"/>
      <c r="O126" s="150"/>
      <c r="P126" s="151">
        <f t="shared" si="8"/>
        <v>999</v>
      </c>
      <c r="Q126" s="143"/>
    </row>
    <row r="127" spans="1:17" s="72" customFormat="1" ht="18.899999999999999" customHeight="1">
      <c r="A127" s="141">
        <v>121</v>
      </c>
      <c r="B127" s="142"/>
      <c r="C127" s="142"/>
      <c r="D127" s="143"/>
      <c r="E127" s="144"/>
      <c r="F127" s="143"/>
      <c r="G127" s="143"/>
      <c r="H127" s="145"/>
      <c r="I127" s="146"/>
      <c r="J127" s="147" t="e">
        <f>IF(AND(Q127="",#REF!&gt;0,#REF!&lt;5),K127,0)</f>
        <v>#REF!</v>
      </c>
      <c r="K127" s="148" t="str">
        <f>IF(D127="","ZZZ9",IF(AND(#REF!&gt;0,#REF!&lt;5),D127&amp;#REF!,D127&amp;"9"))</f>
        <v>ZZZ9</v>
      </c>
      <c r="L127" s="147">
        <f t="shared" si="6"/>
        <v>999</v>
      </c>
      <c r="M127" s="155">
        <f t="shared" si="7"/>
        <v>999</v>
      </c>
      <c r="N127" s="149"/>
      <c r="O127" s="150"/>
      <c r="P127" s="151">
        <f t="shared" si="8"/>
        <v>999</v>
      </c>
      <c r="Q127" s="143"/>
    </row>
    <row r="128" spans="1:17" s="72" customFormat="1" ht="18.899999999999999" customHeight="1">
      <c r="A128" s="141">
        <v>122</v>
      </c>
      <c r="B128" s="142"/>
      <c r="C128" s="142"/>
      <c r="D128" s="143"/>
      <c r="E128" s="144"/>
      <c r="F128" s="143"/>
      <c r="G128" s="143"/>
      <c r="H128" s="145"/>
      <c r="I128" s="146"/>
      <c r="J128" s="147" t="e">
        <f>IF(AND(Q128="",#REF!&gt;0,#REF!&lt;5),K128,0)</f>
        <v>#REF!</v>
      </c>
      <c r="K128" s="148" t="str">
        <f>IF(D128="","ZZZ9",IF(AND(#REF!&gt;0,#REF!&lt;5),D128&amp;#REF!,D128&amp;"9"))</f>
        <v>ZZZ9</v>
      </c>
      <c r="L128" s="147">
        <f t="shared" si="6"/>
        <v>999</v>
      </c>
      <c r="M128" s="155">
        <f t="shared" si="7"/>
        <v>999</v>
      </c>
      <c r="N128" s="149"/>
      <c r="O128" s="150"/>
      <c r="P128" s="151">
        <f t="shared" si="8"/>
        <v>999</v>
      </c>
      <c r="Q128" s="143"/>
    </row>
    <row r="129" spans="1:17" s="72" customFormat="1" ht="18.899999999999999" customHeight="1">
      <c r="A129" s="141">
        <v>123</v>
      </c>
      <c r="B129" s="142"/>
      <c r="C129" s="142"/>
      <c r="D129" s="143"/>
      <c r="E129" s="144"/>
      <c r="F129" s="143"/>
      <c r="G129" s="143"/>
      <c r="H129" s="145"/>
      <c r="I129" s="146"/>
      <c r="J129" s="147" t="e">
        <f>IF(AND(Q129="",#REF!&gt;0,#REF!&lt;5),K129,0)</f>
        <v>#REF!</v>
      </c>
      <c r="K129" s="148" t="str">
        <f>IF(D129="","ZZZ9",IF(AND(#REF!&gt;0,#REF!&lt;5),D129&amp;#REF!,D129&amp;"9"))</f>
        <v>ZZZ9</v>
      </c>
      <c r="L129" s="147">
        <f t="shared" si="6"/>
        <v>999</v>
      </c>
      <c r="M129" s="155">
        <f t="shared" si="7"/>
        <v>999</v>
      </c>
      <c r="N129" s="149"/>
      <c r="O129" s="150"/>
      <c r="P129" s="151">
        <f t="shared" si="8"/>
        <v>999</v>
      </c>
      <c r="Q129" s="143"/>
    </row>
    <row r="130" spans="1:17" s="72" customFormat="1" ht="18.899999999999999" customHeight="1">
      <c r="A130" s="141">
        <v>124</v>
      </c>
      <c r="B130" s="142"/>
      <c r="C130" s="142"/>
      <c r="D130" s="143"/>
      <c r="E130" s="144"/>
      <c r="F130" s="143"/>
      <c r="G130" s="143"/>
      <c r="H130" s="145"/>
      <c r="I130" s="146"/>
      <c r="J130" s="147" t="e">
        <f>IF(AND(Q130="",#REF!&gt;0,#REF!&lt;5),K130,0)</f>
        <v>#REF!</v>
      </c>
      <c r="K130" s="148" t="str">
        <f>IF(D130="","ZZZ9",IF(AND(#REF!&gt;0,#REF!&lt;5),D130&amp;#REF!,D130&amp;"9"))</f>
        <v>ZZZ9</v>
      </c>
      <c r="L130" s="147">
        <f t="shared" si="6"/>
        <v>999</v>
      </c>
      <c r="M130" s="155">
        <f t="shared" si="7"/>
        <v>999</v>
      </c>
      <c r="N130" s="149"/>
      <c r="O130" s="150"/>
      <c r="P130" s="151">
        <f t="shared" si="8"/>
        <v>999</v>
      </c>
      <c r="Q130" s="143"/>
    </row>
    <row r="131" spans="1:17" s="72" customFormat="1" ht="18.899999999999999" customHeight="1">
      <c r="A131" s="141">
        <v>125</v>
      </c>
      <c r="B131" s="142"/>
      <c r="C131" s="142"/>
      <c r="D131" s="143"/>
      <c r="E131" s="144"/>
      <c r="F131" s="143"/>
      <c r="G131" s="143"/>
      <c r="H131" s="145"/>
      <c r="I131" s="146"/>
      <c r="J131" s="147" t="e">
        <f>IF(AND(Q131="",#REF!&gt;0,#REF!&lt;5),K131,0)</f>
        <v>#REF!</v>
      </c>
      <c r="K131" s="148" t="str">
        <f>IF(D131="","ZZZ9",IF(AND(#REF!&gt;0,#REF!&lt;5),D131&amp;#REF!,D131&amp;"9"))</f>
        <v>ZZZ9</v>
      </c>
      <c r="L131" s="147">
        <f t="shared" si="6"/>
        <v>999</v>
      </c>
      <c r="M131" s="155">
        <f t="shared" si="7"/>
        <v>999</v>
      </c>
      <c r="N131" s="149"/>
      <c r="O131" s="150"/>
      <c r="P131" s="151">
        <f t="shared" si="8"/>
        <v>999</v>
      </c>
      <c r="Q131" s="143"/>
    </row>
    <row r="132" spans="1:17" s="72" customFormat="1" ht="18.899999999999999" customHeight="1">
      <c r="A132" s="141">
        <v>126</v>
      </c>
      <c r="B132" s="142"/>
      <c r="C132" s="142"/>
      <c r="D132" s="143"/>
      <c r="E132" s="144"/>
      <c r="F132" s="143"/>
      <c r="G132" s="143"/>
      <c r="H132" s="145"/>
      <c r="I132" s="146"/>
      <c r="J132" s="147" t="e">
        <f>IF(AND(Q132="",#REF!&gt;0,#REF!&lt;5),K132,0)</f>
        <v>#REF!</v>
      </c>
      <c r="K132" s="148" t="str">
        <f>IF(D132="","ZZZ9",IF(AND(#REF!&gt;0,#REF!&lt;5),D132&amp;#REF!,D132&amp;"9"))</f>
        <v>ZZZ9</v>
      </c>
      <c r="L132" s="147">
        <f t="shared" si="6"/>
        <v>999</v>
      </c>
      <c r="M132" s="155">
        <f t="shared" si="7"/>
        <v>999</v>
      </c>
      <c r="N132" s="149"/>
      <c r="O132" s="150"/>
      <c r="P132" s="151">
        <f t="shared" si="8"/>
        <v>999</v>
      </c>
      <c r="Q132" s="143"/>
    </row>
    <row r="133" spans="1:17" s="72" customFormat="1" ht="18.899999999999999" customHeight="1">
      <c r="A133" s="141">
        <v>127</v>
      </c>
      <c r="B133" s="142"/>
      <c r="C133" s="142"/>
      <c r="D133" s="143"/>
      <c r="E133" s="144"/>
      <c r="F133" s="143"/>
      <c r="G133" s="143"/>
      <c r="H133" s="145"/>
      <c r="I133" s="146"/>
      <c r="J133" s="147" t="e">
        <f>IF(AND(Q133="",#REF!&gt;0,#REF!&lt;5),K133,0)</f>
        <v>#REF!</v>
      </c>
      <c r="K133" s="148" t="str">
        <f>IF(D133="","ZZZ9",IF(AND(#REF!&gt;0,#REF!&lt;5),D133&amp;#REF!,D133&amp;"9"))</f>
        <v>ZZZ9</v>
      </c>
      <c r="L133" s="147">
        <f t="shared" si="6"/>
        <v>999</v>
      </c>
      <c r="M133" s="155">
        <f t="shared" si="7"/>
        <v>999</v>
      </c>
      <c r="N133" s="149"/>
      <c r="O133" s="150"/>
      <c r="P133" s="151">
        <f t="shared" si="8"/>
        <v>999</v>
      </c>
      <c r="Q133" s="143"/>
    </row>
    <row r="134" spans="1:17" s="72" customFormat="1" ht="18.899999999999999" customHeight="1">
      <c r="A134" s="141">
        <v>128</v>
      </c>
      <c r="B134" s="142"/>
      <c r="C134" s="142"/>
      <c r="D134" s="143"/>
      <c r="E134" s="144"/>
      <c r="F134" s="143"/>
      <c r="G134" s="143"/>
      <c r="H134" s="145"/>
      <c r="I134" s="146"/>
      <c r="J134" s="147" t="e">
        <f>IF(AND(Q134="",#REF!&gt;0,#REF!&lt;5),K134,0)</f>
        <v>#REF!</v>
      </c>
      <c r="K134" s="148" t="str">
        <f>IF(D134="","ZZZ9",IF(AND(#REF!&gt;0,#REF!&lt;5),D134&amp;#REF!,D134&amp;"9"))</f>
        <v>ZZZ9</v>
      </c>
      <c r="L134" s="147">
        <f t="shared" si="6"/>
        <v>999</v>
      </c>
      <c r="M134" s="155">
        <f t="shared" si="7"/>
        <v>999</v>
      </c>
      <c r="N134" s="149"/>
      <c r="O134" s="160"/>
      <c r="P134" s="161">
        <f t="shared" si="8"/>
        <v>999</v>
      </c>
      <c r="Q134" s="146"/>
    </row>
    <row r="135" spans="1:17" ht="13.8">
      <c r="A135" s="141">
        <v>129</v>
      </c>
      <c r="B135" s="142"/>
      <c r="C135" s="142"/>
      <c r="D135" s="143"/>
      <c r="E135" s="144"/>
      <c r="F135" s="143"/>
      <c r="G135" s="143"/>
      <c r="H135" s="145"/>
      <c r="I135" s="146"/>
      <c r="J135" s="147" t="e">
        <f>IF(AND(Q135="",#REF!&gt;0,#REF!&lt;5),K135,0)</f>
        <v>#REF!</v>
      </c>
      <c r="K135" s="148" t="str">
        <f>IF(D135="","ZZZ9",IF(AND(#REF!&gt;0,#REF!&lt;5),D135&amp;#REF!,D135&amp;"9"))</f>
        <v>ZZZ9</v>
      </c>
      <c r="L135" s="147">
        <f t="shared" si="6"/>
        <v>999</v>
      </c>
      <c r="M135" s="155">
        <f t="shared" si="7"/>
        <v>999</v>
      </c>
      <c r="N135" s="149"/>
      <c r="O135" s="150"/>
      <c r="P135" s="151">
        <f t="shared" si="8"/>
        <v>999</v>
      </c>
      <c r="Q135" s="143"/>
    </row>
    <row r="136" spans="1:17" ht="13.8">
      <c r="A136" s="141">
        <v>130</v>
      </c>
      <c r="B136" s="142"/>
      <c r="C136" s="142"/>
      <c r="D136" s="143"/>
      <c r="E136" s="144"/>
      <c r="F136" s="143"/>
      <c r="G136" s="143"/>
      <c r="H136" s="145"/>
      <c r="I136" s="146"/>
      <c r="J136" s="147" t="e">
        <f>IF(AND(Q136="",#REF!&gt;0,#REF!&lt;5),K136,0)</f>
        <v>#REF!</v>
      </c>
      <c r="K136" s="148" t="str">
        <f>IF(D136="","ZZZ9",IF(AND(#REF!&gt;0,#REF!&lt;5),D136&amp;#REF!,D136&amp;"9"))</f>
        <v>ZZZ9</v>
      </c>
      <c r="L136" s="147">
        <f t="shared" ref="L136:L156" si="9">IF(Q136="",999,Q136)</f>
        <v>999</v>
      </c>
      <c r="M136" s="155">
        <f t="shared" ref="M136:M156" si="10">IF(P136=999,999,1)</f>
        <v>999</v>
      </c>
      <c r="N136" s="149"/>
      <c r="O136" s="150"/>
      <c r="P136" s="151">
        <f t="shared" ref="P136:P156" si="11">IF(N136="DA",1,IF(N136="WC",2,IF(N136="SE",3,IF(N136="Q",4,IF(N136="LL",5,999)))))</f>
        <v>999</v>
      </c>
      <c r="Q136" s="143"/>
    </row>
    <row r="137" spans="1:17" ht="13.8">
      <c r="A137" s="141">
        <v>131</v>
      </c>
      <c r="B137" s="142"/>
      <c r="C137" s="142"/>
      <c r="D137" s="143"/>
      <c r="E137" s="144"/>
      <c r="F137" s="143"/>
      <c r="G137" s="143"/>
      <c r="H137" s="145"/>
      <c r="I137" s="146"/>
      <c r="J137" s="147" t="e">
        <f>IF(AND(Q137="",#REF!&gt;0,#REF!&lt;5),K137,0)</f>
        <v>#REF!</v>
      </c>
      <c r="K137" s="148" t="str">
        <f>IF(D137="","ZZZ9",IF(AND(#REF!&gt;0,#REF!&lt;5),D137&amp;#REF!,D137&amp;"9"))</f>
        <v>ZZZ9</v>
      </c>
      <c r="L137" s="147">
        <f t="shared" si="9"/>
        <v>999</v>
      </c>
      <c r="M137" s="155">
        <f t="shared" si="10"/>
        <v>999</v>
      </c>
      <c r="N137" s="149"/>
      <c r="O137" s="150"/>
      <c r="P137" s="151">
        <f t="shared" si="11"/>
        <v>999</v>
      </c>
      <c r="Q137" s="143"/>
    </row>
    <row r="138" spans="1:17" ht="13.8">
      <c r="A138" s="141">
        <v>132</v>
      </c>
      <c r="B138" s="142"/>
      <c r="C138" s="142"/>
      <c r="D138" s="143"/>
      <c r="E138" s="144"/>
      <c r="F138" s="143"/>
      <c r="G138" s="143"/>
      <c r="H138" s="145"/>
      <c r="I138" s="146"/>
      <c r="J138" s="147" t="e">
        <f>IF(AND(Q138="",#REF!&gt;0,#REF!&lt;5),K138,0)</f>
        <v>#REF!</v>
      </c>
      <c r="K138" s="148" t="str">
        <f>IF(D138="","ZZZ9",IF(AND(#REF!&gt;0,#REF!&lt;5),D138&amp;#REF!,D138&amp;"9"))</f>
        <v>ZZZ9</v>
      </c>
      <c r="L138" s="147">
        <f t="shared" si="9"/>
        <v>999</v>
      </c>
      <c r="M138" s="155">
        <f t="shared" si="10"/>
        <v>999</v>
      </c>
      <c r="N138" s="149"/>
      <c r="O138" s="150"/>
      <c r="P138" s="151">
        <f t="shared" si="11"/>
        <v>999</v>
      </c>
      <c r="Q138" s="143"/>
    </row>
    <row r="139" spans="1:17" ht="13.8">
      <c r="A139" s="141">
        <v>133</v>
      </c>
      <c r="B139" s="142"/>
      <c r="C139" s="142"/>
      <c r="D139" s="143"/>
      <c r="E139" s="144"/>
      <c r="F139" s="143"/>
      <c r="G139" s="143"/>
      <c r="H139" s="145"/>
      <c r="I139" s="146"/>
      <c r="J139" s="147" t="e">
        <f>IF(AND(Q139="",#REF!&gt;0,#REF!&lt;5),K139,0)</f>
        <v>#REF!</v>
      </c>
      <c r="K139" s="148" t="str">
        <f>IF(D139="","ZZZ9",IF(AND(#REF!&gt;0,#REF!&lt;5),D139&amp;#REF!,D139&amp;"9"))</f>
        <v>ZZZ9</v>
      </c>
      <c r="L139" s="147">
        <f t="shared" si="9"/>
        <v>999</v>
      </c>
      <c r="M139" s="155">
        <f t="shared" si="10"/>
        <v>999</v>
      </c>
      <c r="N139" s="149"/>
      <c r="O139" s="150"/>
      <c r="P139" s="151">
        <f t="shared" si="11"/>
        <v>999</v>
      </c>
      <c r="Q139" s="143"/>
    </row>
    <row r="140" spans="1:17" ht="13.8">
      <c r="A140" s="141">
        <v>134</v>
      </c>
      <c r="B140" s="142"/>
      <c r="C140" s="142"/>
      <c r="D140" s="143"/>
      <c r="E140" s="144"/>
      <c r="F140" s="143"/>
      <c r="G140" s="143"/>
      <c r="H140" s="145"/>
      <c r="I140" s="146"/>
      <c r="J140" s="147" t="e">
        <f>IF(AND(Q140="",#REF!&gt;0,#REF!&lt;5),K140,0)</f>
        <v>#REF!</v>
      </c>
      <c r="K140" s="148" t="str">
        <f>IF(D140="","ZZZ9",IF(AND(#REF!&gt;0,#REF!&lt;5),D140&amp;#REF!,D140&amp;"9"))</f>
        <v>ZZZ9</v>
      </c>
      <c r="L140" s="147">
        <f t="shared" si="9"/>
        <v>999</v>
      </c>
      <c r="M140" s="155">
        <f t="shared" si="10"/>
        <v>999</v>
      </c>
      <c r="N140" s="149"/>
      <c r="O140" s="150"/>
      <c r="P140" s="151">
        <f t="shared" si="11"/>
        <v>999</v>
      </c>
      <c r="Q140" s="143"/>
    </row>
    <row r="141" spans="1:17" ht="13.8">
      <c r="A141" s="141">
        <v>135</v>
      </c>
      <c r="B141" s="142"/>
      <c r="C141" s="142"/>
      <c r="D141" s="143"/>
      <c r="E141" s="144"/>
      <c r="F141" s="143"/>
      <c r="G141" s="143"/>
      <c r="H141" s="145"/>
      <c r="I141" s="146"/>
      <c r="J141" s="147" t="e">
        <f>IF(AND(Q141="",#REF!&gt;0,#REF!&lt;5),K141,0)</f>
        <v>#REF!</v>
      </c>
      <c r="K141" s="148" t="str">
        <f>IF(D141="","ZZZ9",IF(AND(#REF!&gt;0,#REF!&lt;5),D141&amp;#REF!,D141&amp;"9"))</f>
        <v>ZZZ9</v>
      </c>
      <c r="L141" s="147">
        <f t="shared" si="9"/>
        <v>999</v>
      </c>
      <c r="M141" s="155">
        <f t="shared" si="10"/>
        <v>999</v>
      </c>
      <c r="N141" s="149"/>
      <c r="O141" s="160"/>
      <c r="P141" s="161">
        <f t="shared" si="11"/>
        <v>999</v>
      </c>
      <c r="Q141" s="146"/>
    </row>
    <row r="142" spans="1:17" ht="13.8">
      <c r="A142" s="141">
        <v>136</v>
      </c>
      <c r="B142" s="142"/>
      <c r="C142" s="142"/>
      <c r="D142" s="143"/>
      <c r="E142" s="144"/>
      <c r="F142" s="143"/>
      <c r="G142" s="143"/>
      <c r="H142" s="145"/>
      <c r="I142" s="146"/>
      <c r="J142" s="147" t="e">
        <f>IF(AND(Q142="",#REF!&gt;0,#REF!&lt;5),K142,0)</f>
        <v>#REF!</v>
      </c>
      <c r="K142" s="148" t="str">
        <f>IF(D142="","ZZZ9",IF(AND(#REF!&gt;0,#REF!&lt;5),D142&amp;#REF!,D142&amp;"9"))</f>
        <v>ZZZ9</v>
      </c>
      <c r="L142" s="147">
        <f t="shared" si="9"/>
        <v>999</v>
      </c>
      <c r="M142" s="155">
        <f t="shared" si="10"/>
        <v>999</v>
      </c>
      <c r="N142" s="149"/>
      <c r="O142" s="150"/>
      <c r="P142" s="151">
        <f t="shared" si="11"/>
        <v>999</v>
      </c>
      <c r="Q142" s="143"/>
    </row>
    <row r="143" spans="1:17" ht="13.8">
      <c r="A143" s="141">
        <v>137</v>
      </c>
      <c r="B143" s="142"/>
      <c r="C143" s="142"/>
      <c r="D143" s="143"/>
      <c r="E143" s="144"/>
      <c r="F143" s="143"/>
      <c r="G143" s="143"/>
      <c r="H143" s="145"/>
      <c r="I143" s="146"/>
      <c r="J143" s="147" t="e">
        <f>IF(AND(Q143="",#REF!&gt;0,#REF!&lt;5),K143,0)</f>
        <v>#REF!</v>
      </c>
      <c r="K143" s="148" t="str">
        <f>IF(D143="","ZZZ9",IF(AND(#REF!&gt;0,#REF!&lt;5),D143&amp;#REF!,D143&amp;"9"))</f>
        <v>ZZZ9</v>
      </c>
      <c r="L143" s="147">
        <f t="shared" si="9"/>
        <v>999</v>
      </c>
      <c r="M143" s="155">
        <f t="shared" si="10"/>
        <v>999</v>
      </c>
      <c r="N143" s="149"/>
      <c r="O143" s="150"/>
      <c r="P143" s="151">
        <f t="shared" si="11"/>
        <v>999</v>
      </c>
      <c r="Q143" s="143"/>
    </row>
    <row r="144" spans="1:17" ht="13.8">
      <c r="A144" s="141">
        <v>138</v>
      </c>
      <c r="B144" s="142"/>
      <c r="C144" s="142"/>
      <c r="D144" s="143"/>
      <c r="E144" s="144"/>
      <c r="F144" s="143"/>
      <c r="G144" s="143"/>
      <c r="H144" s="145"/>
      <c r="I144" s="146"/>
      <c r="J144" s="147" t="e">
        <f>IF(AND(Q144="",#REF!&gt;0,#REF!&lt;5),K144,0)</f>
        <v>#REF!</v>
      </c>
      <c r="K144" s="148" t="str">
        <f>IF(D144="","ZZZ9",IF(AND(#REF!&gt;0,#REF!&lt;5),D144&amp;#REF!,D144&amp;"9"))</f>
        <v>ZZZ9</v>
      </c>
      <c r="L144" s="147">
        <f t="shared" si="9"/>
        <v>999</v>
      </c>
      <c r="M144" s="155">
        <f t="shared" si="10"/>
        <v>999</v>
      </c>
      <c r="N144" s="149"/>
      <c r="O144" s="150"/>
      <c r="P144" s="151">
        <f t="shared" si="11"/>
        <v>999</v>
      </c>
      <c r="Q144" s="143"/>
    </row>
    <row r="145" spans="1:17" ht="13.8">
      <c r="A145" s="141">
        <v>139</v>
      </c>
      <c r="B145" s="142"/>
      <c r="C145" s="142"/>
      <c r="D145" s="143"/>
      <c r="E145" s="144"/>
      <c r="F145" s="143"/>
      <c r="G145" s="143"/>
      <c r="H145" s="145"/>
      <c r="I145" s="146"/>
      <c r="J145" s="147" t="e">
        <f>IF(AND(Q145="",#REF!&gt;0,#REF!&lt;5),K145,0)</f>
        <v>#REF!</v>
      </c>
      <c r="K145" s="148" t="str">
        <f>IF(D145="","ZZZ9",IF(AND(#REF!&gt;0,#REF!&lt;5),D145&amp;#REF!,D145&amp;"9"))</f>
        <v>ZZZ9</v>
      </c>
      <c r="L145" s="147">
        <f t="shared" si="9"/>
        <v>999</v>
      </c>
      <c r="M145" s="155">
        <f t="shared" si="10"/>
        <v>999</v>
      </c>
      <c r="N145" s="149"/>
      <c r="O145" s="150"/>
      <c r="P145" s="151">
        <f t="shared" si="11"/>
        <v>999</v>
      </c>
      <c r="Q145" s="143"/>
    </row>
    <row r="146" spans="1:17" ht="13.8">
      <c r="A146" s="141">
        <v>140</v>
      </c>
      <c r="B146" s="142"/>
      <c r="C146" s="142"/>
      <c r="D146" s="143"/>
      <c r="E146" s="144"/>
      <c r="F146" s="143"/>
      <c r="G146" s="143"/>
      <c r="H146" s="145"/>
      <c r="I146" s="146"/>
      <c r="J146" s="147" t="e">
        <f>IF(AND(Q146="",#REF!&gt;0,#REF!&lt;5),K146,0)</f>
        <v>#REF!</v>
      </c>
      <c r="K146" s="148" t="str">
        <f>IF(D146="","ZZZ9",IF(AND(#REF!&gt;0,#REF!&lt;5),D146&amp;#REF!,D146&amp;"9"))</f>
        <v>ZZZ9</v>
      </c>
      <c r="L146" s="147">
        <f t="shared" si="9"/>
        <v>999</v>
      </c>
      <c r="M146" s="155">
        <f t="shared" si="10"/>
        <v>999</v>
      </c>
      <c r="N146" s="149"/>
      <c r="O146" s="150"/>
      <c r="P146" s="151">
        <f t="shared" si="11"/>
        <v>999</v>
      </c>
      <c r="Q146" s="143"/>
    </row>
    <row r="147" spans="1:17" ht="13.8">
      <c r="A147" s="141">
        <v>141</v>
      </c>
      <c r="B147" s="142"/>
      <c r="C147" s="142"/>
      <c r="D147" s="143"/>
      <c r="E147" s="144"/>
      <c r="F147" s="143"/>
      <c r="G147" s="143"/>
      <c r="H147" s="145"/>
      <c r="I147" s="146"/>
      <c r="J147" s="147" t="e">
        <f>IF(AND(Q147="",#REF!&gt;0,#REF!&lt;5),K147,0)</f>
        <v>#REF!</v>
      </c>
      <c r="K147" s="148" t="str">
        <f>IF(D147="","ZZZ9",IF(AND(#REF!&gt;0,#REF!&lt;5),D147&amp;#REF!,D147&amp;"9"))</f>
        <v>ZZZ9</v>
      </c>
      <c r="L147" s="147">
        <f t="shared" si="9"/>
        <v>999</v>
      </c>
      <c r="M147" s="155">
        <f t="shared" si="10"/>
        <v>999</v>
      </c>
      <c r="N147" s="149"/>
      <c r="O147" s="150"/>
      <c r="P147" s="151">
        <f t="shared" si="11"/>
        <v>999</v>
      </c>
      <c r="Q147" s="143"/>
    </row>
    <row r="148" spans="1:17" ht="13.8">
      <c r="A148" s="141">
        <v>142</v>
      </c>
      <c r="B148" s="142"/>
      <c r="C148" s="142"/>
      <c r="D148" s="143"/>
      <c r="E148" s="144"/>
      <c r="F148" s="143"/>
      <c r="G148" s="143"/>
      <c r="H148" s="145"/>
      <c r="I148" s="146"/>
      <c r="J148" s="147" t="e">
        <f>IF(AND(Q148="",#REF!&gt;0,#REF!&lt;5),K148,0)</f>
        <v>#REF!</v>
      </c>
      <c r="K148" s="148" t="str">
        <f>IF(D148="","ZZZ9",IF(AND(#REF!&gt;0,#REF!&lt;5),D148&amp;#REF!,D148&amp;"9"))</f>
        <v>ZZZ9</v>
      </c>
      <c r="L148" s="147">
        <f t="shared" si="9"/>
        <v>999</v>
      </c>
      <c r="M148" s="155">
        <f t="shared" si="10"/>
        <v>999</v>
      </c>
      <c r="N148" s="149"/>
      <c r="O148" s="160"/>
      <c r="P148" s="161">
        <f t="shared" si="11"/>
        <v>999</v>
      </c>
      <c r="Q148" s="146"/>
    </row>
    <row r="149" spans="1:17" ht="13.8">
      <c r="A149" s="141">
        <v>143</v>
      </c>
      <c r="B149" s="142"/>
      <c r="C149" s="142"/>
      <c r="D149" s="143"/>
      <c r="E149" s="144"/>
      <c r="F149" s="143"/>
      <c r="G149" s="143"/>
      <c r="H149" s="145"/>
      <c r="I149" s="146"/>
      <c r="J149" s="147" t="e">
        <f>IF(AND(Q149="",#REF!&gt;0,#REF!&lt;5),K149,0)</f>
        <v>#REF!</v>
      </c>
      <c r="K149" s="148" t="str">
        <f>IF(D149="","ZZZ9",IF(AND(#REF!&gt;0,#REF!&lt;5),D149&amp;#REF!,D149&amp;"9"))</f>
        <v>ZZZ9</v>
      </c>
      <c r="L149" s="147">
        <f t="shared" si="9"/>
        <v>999</v>
      </c>
      <c r="M149" s="155">
        <f t="shared" si="10"/>
        <v>999</v>
      </c>
      <c r="N149" s="149"/>
      <c r="O149" s="150"/>
      <c r="P149" s="151">
        <f t="shared" si="11"/>
        <v>999</v>
      </c>
      <c r="Q149" s="143"/>
    </row>
    <row r="150" spans="1:17" ht="13.8">
      <c r="A150" s="141">
        <v>144</v>
      </c>
      <c r="B150" s="142"/>
      <c r="C150" s="142"/>
      <c r="D150" s="143"/>
      <c r="E150" s="144"/>
      <c r="F150" s="143"/>
      <c r="G150" s="143"/>
      <c r="H150" s="145"/>
      <c r="I150" s="146"/>
      <c r="J150" s="147" t="e">
        <f>IF(AND(Q150="",#REF!&gt;0,#REF!&lt;5),K150,0)</f>
        <v>#REF!</v>
      </c>
      <c r="K150" s="148" t="str">
        <f>IF(D150="","ZZZ9",IF(AND(#REF!&gt;0,#REF!&lt;5),D150&amp;#REF!,D150&amp;"9"))</f>
        <v>ZZZ9</v>
      </c>
      <c r="L150" s="147">
        <f t="shared" si="9"/>
        <v>999</v>
      </c>
      <c r="M150" s="155">
        <f t="shared" si="10"/>
        <v>999</v>
      </c>
      <c r="N150" s="149"/>
      <c r="O150" s="150"/>
      <c r="P150" s="151">
        <f t="shared" si="11"/>
        <v>999</v>
      </c>
      <c r="Q150" s="143"/>
    </row>
    <row r="151" spans="1:17" ht="13.8">
      <c r="A151" s="141">
        <v>145</v>
      </c>
      <c r="B151" s="142"/>
      <c r="C151" s="142"/>
      <c r="D151" s="143"/>
      <c r="E151" s="144"/>
      <c r="F151" s="143"/>
      <c r="G151" s="143"/>
      <c r="H151" s="145"/>
      <c r="I151" s="146"/>
      <c r="J151" s="147" t="e">
        <f>IF(AND(Q151="",#REF!&gt;0,#REF!&lt;5),K151,0)</f>
        <v>#REF!</v>
      </c>
      <c r="K151" s="148" t="str">
        <f>IF(D151="","ZZZ9",IF(AND(#REF!&gt;0,#REF!&lt;5),D151&amp;#REF!,D151&amp;"9"))</f>
        <v>ZZZ9</v>
      </c>
      <c r="L151" s="147">
        <f t="shared" si="9"/>
        <v>999</v>
      </c>
      <c r="M151" s="155">
        <f t="shared" si="10"/>
        <v>999</v>
      </c>
      <c r="N151" s="149"/>
      <c r="O151" s="150"/>
      <c r="P151" s="151">
        <f t="shared" si="11"/>
        <v>999</v>
      </c>
      <c r="Q151" s="143"/>
    </row>
    <row r="152" spans="1:17" ht="13.8">
      <c r="A152" s="141">
        <v>146</v>
      </c>
      <c r="B152" s="142"/>
      <c r="C152" s="142"/>
      <c r="D152" s="143"/>
      <c r="E152" s="144"/>
      <c r="F152" s="143"/>
      <c r="G152" s="143"/>
      <c r="H152" s="145"/>
      <c r="I152" s="146"/>
      <c r="J152" s="147" t="e">
        <f>IF(AND(Q152="",#REF!&gt;0,#REF!&lt;5),K152,0)</f>
        <v>#REF!</v>
      </c>
      <c r="K152" s="148" t="str">
        <f>IF(D152="","ZZZ9",IF(AND(#REF!&gt;0,#REF!&lt;5),D152&amp;#REF!,D152&amp;"9"))</f>
        <v>ZZZ9</v>
      </c>
      <c r="L152" s="147">
        <f t="shared" si="9"/>
        <v>999</v>
      </c>
      <c r="M152" s="155">
        <f t="shared" si="10"/>
        <v>999</v>
      </c>
      <c r="N152" s="149"/>
      <c r="O152" s="150"/>
      <c r="P152" s="151">
        <f t="shared" si="11"/>
        <v>999</v>
      </c>
      <c r="Q152" s="143"/>
    </row>
    <row r="153" spans="1:17" ht="13.8">
      <c r="A153" s="141">
        <v>147</v>
      </c>
      <c r="B153" s="142"/>
      <c r="C153" s="142"/>
      <c r="D153" s="143"/>
      <c r="E153" s="144"/>
      <c r="F153" s="143"/>
      <c r="G153" s="143"/>
      <c r="H153" s="145"/>
      <c r="I153" s="146"/>
      <c r="J153" s="147" t="e">
        <f>IF(AND(Q153="",#REF!&gt;0,#REF!&lt;5),K153,0)</f>
        <v>#REF!</v>
      </c>
      <c r="K153" s="148" t="str">
        <f>IF(D153="","ZZZ9",IF(AND(#REF!&gt;0,#REF!&lt;5),D153&amp;#REF!,D153&amp;"9"))</f>
        <v>ZZZ9</v>
      </c>
      <c r="L153" s="147">
        <f t="shared" si="9"/>
        <v>999</v>
      </c>
      <c r="M153" s="155">
        <f t="shared" si="10"/>
        <v>999</v>
      </c>
      <c r="N153" s="149"/>
      <c r="O153" s="150"/>
      <c r="P153" s="151">
        <f t="shared" si="11"/>
        <v>999</v>
      </c>
      <c r="Q153" s="143"/>
    </row>
    <row r="154" spans="1:17" ht="13.8">
      <c r="A154" s="141">
        <v>148</v>
      </c>
      <c r="B154" s="142"/>
      <c r="C154" s="142"/>
      <c r="D154" s="143"/>
      <c r="E154" s="144"/>
      <c r="F154" s="143"/>
      <c r="G154" s="143"/>
      <c r="H154" s="145"/>
      <c r="I154" s="146"/>
      <c r="J154" s="147" t="e">
        <f>IF(AND(Q154="",#REF!&gt;0,#REF!&lt;5),K154,0)</f>
        <v>#REF!</v>
      </c>
      <c r="K154" s="148" t="str">
        <f>IF(D154="","ZZZ9",IF(AND(#REF!&gt;0,#REF!&lt;5),D154&amp;#REF!,D154&amp;"9"))</f>
        <v>ZZZ9</v>
      </c>
      <c r="L154" s="147">
        <f t="shared" si="9"/>
        <v>999</v>
      </c>
      <c r="M154" s="155">
        <f t="shared" si="10"/>
        <v>999</v>
      </c>
      <c r="N154" s="149"/>
      <c r="O154" s="150"/>
      <c r="P154" s="151">
        <f t="shared" si="11"/>
        <v>999</v>
      </c>
      <c r="Q154" s="143"/>
    </row>
    <row r="155" spans="1:17" ht="13.8">
      <c r="A155" s="141">
        <v>149</v>
      </c>
      <c r="B155" s="142"/>
      <c r="C155" s="142"/>
      <c r="D155" s="143"/>
      <c r="E155" s="144"/>
      <c r="F155" s="143"/>
      <c r="G155" s="143"/>
      <c r="H155" s="145"/>
      <c r="I155" s="146"/>
      <c r="J155" s="147" t="e">
        <f>IF(AND(Q155="",#REF!&gt;0,#REF!&lt;5),K155,0)</f>
        <v>#REF!</v>
      </c>
      <c r="K155" s="148" t="str">
        <f>IF(D155="","ZZZ9",IF(AND(#REF!&gt;0,#REF!&lt;5),D155&amp;#REF!,D155&amp;"9"))</f>
        <v>ZZZ9</v>
      </c>
      <c r="L155" s="147">
        <f t="shared" si="9"/>
        <v>999</v>
      </c>
      <c r="M155" s="155">
        <f t="shared" si="10"/>
        <v>999</v>
      </c>
      <c r="N155" s="149"/>
      <c r="O155" s="150"/>
      <c r="P155" s="151">
        <f t="shared" si="11"/>
        <v>999</v>
      </c>
      <c r="Q155" s="143"/>
    </row>
    <row r="156" spans="1:17" ht="13.8">
      <c r="A156" s="141">
        <v>150</v>
      </c>
      <c r="B156" s="142"/>
      <c r="C156" s="142"/>
      <c r="D156" s="143"/>
      <c r="E156" s="144"/>
      <c r="F156" s="143"/>
      <c r="G156" s="143"/>
      <c r="H156" s="145"/>
      <c r="I156" s="146"/>
      <c r="J156" s="147" t="e">
        <f>IF(AND(Q156="",#REF!&gt;0,#REF!&lt;5),K156,0)</f>
        <v>#REF!</v>
      </c>
      <c r="K156" s="148" t="str">
        <f>IF(D156="","ZZZ9",IF(AND(#REF!&gt;0,#REF!&lt;5),D156&amp;#REF!,D156&amp;"9"))</f>
        <v>ZZZ9</v>
      </c>
      <c r="L156" s="147">
        <f t="shared" si="9"/>
        <v>999</v>
      </c>
      <c r="M156" s="155">
        <f t="shared" si="10"/>
        <v>999</v>
      </c>
      <c r="N156" s="149"/>
      <c r="O156" s="150"/>
      <c r="P156" s="151">
        <f t="shared" si="11"/>
        <v>999</v>
      </c>
      <c r="Q156" s="143"/>
    </row>
  </sheetData>
  <conditionalFormatting sqref="J7:J156">
    <cfRule type="cellIs" dxfId="29" priority="8" stopIfTrue="1" operator="equal">
      <formula>"Z"</formula>
    </cfRule>
  </conditionalFormatting>
  <conditionalFormatting sqref="A7:D156">
    <cfRule type="expression" dxfId="28" priority="4" stopIfTrue="1">
      <formula>$Q7&gt;=1</formula>
    </cfRule>
  </conditionalFormatting>
  <conditionalFormatting sqref="E7:E156">
    <cfRule type="expression" dxfId="27" priority="5" stopIfTrue="1">
      <formula>AND(ROUNDDOWN(($A$4-E7)/365.25,0)&lt;=13,G7&lt;&gt;"OK")</formula>
    </cfRule>
  </conditionalFormatting>
  <conditionalFormatting sqref="E7:E156">
    <cfRule type="expression" dxfId="26" priority="6" stopIfTrue="1">
      <formula>AND(ROUNDDOWN(($A$4-E7)/365.25,0)&lt;=14,G7&lt;&gt;"OK")</formula>
    </cfRule>
  </conditionalFormatting>
  <conditionalFormatting sqref="E7:E156">
    <cfRule type="expression" dxfId="25" priority="7" stopIfTrue="1">
      <formula>AND(ROUNDDOWN(($A$4-E7)/365.25,0)&lt;=17,G7&lt;&gt;"OK")</formula>
    </cfRule>
  </conditionalFormatting>
  <printOptions horizontalCentered="1"/>
  <pageMargins left="0.35000000000000003" right="0.35000000000000003" top="0.6854330708661418" bottom="0.6854330708661418" header="0.39015748031496061" footer="0.39015748031496061"/>
  <pageSetup paperSize="0" fitToWidth="0" fitToHeight="0" pageOrder="overThenDown" orientation="landscape" horizontalDpi="0" verticalDpi="0" copies="0"/>
  <headerFooter alignWithMargins="0"/>
  <colBreaks count="1" manualBreakCount="1">
    <brk id="17" man="1"/>
  </colBreaks>
  <drawing r:id="rId1"/>
  <legacyDrawing r:id="rId2"/>
  <tableParts count="1">
    <tablePart r:id="rId3"/>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0"/>
  <sheetViews>
    <sheetView workbookViewId="0"/>
  </sheetViews>
  <sheetFormatPr defaultRowHeight="14.7"/>
  <cols>
    <col min="1" max="2" width="3" customWidth="1"/>
    <col min="3" max="3" width="4.296875" customWidth="1"/>
    <col min="4" max="4" width="6.5" customWidth="1"/>
    <col min="5" max="5" width="4" customWidth="1"/>
    <col min="6" max="6" width="11.69921875" customWidth="1"/>
    <col min="7" max="7" width="2.5" customWidth="1"/>
    <col min="8" max="8" width="7.09765625" customWidth="1"/>
    <col min="9" max="9" width="5.3984375" customWidth="1"/>
    <col min="10" max="10" width="1.59765625" style="443" customWidth="1"/>
    <col min="11" max="11" width="9.8984375" customWidth="1"/>
    <col min="12" max="12" width="1.59765625" style="443" customWidth="1"/>
    <col min="13" max="13" width="9.8984375" customWidth="1"/>
    <col min="14" max="14" width="1.59765625" style="444" customWidth="1"/>
    <col min="15" max="15" width="9.8984375" customWidth="1"/>
    <col min="16" max="16" width="1.59765625" style="443" customWidth="1"/>
    <col min="17" max="17" width="9.8984375" customWidth="1"/>
    <col min="18" max="18" width="1.59765625" style="444" customWidth="1"/>
    <col min="19" max="19" width="8.3984375" hidden="1" customWidth="1"/>
    <col min="20" max="20" width="8" customWidth="1"/>
    <col min="21" max="21" width="8.3984375" hidden="1" customWidth="1"/>
    <col min="22" max="24" width="8.3984375" customWidth="1"/>
    <col min="25" max="34" width="8.3984375" hidden="1" customWidth="1"/>
    <col min="35" max="37" width="8.3984375" style="296" customWidth="1"/>
    <col min="38" max="1024" width="8.3984375" customWidth="1"/>
  </cols>
  <sheetData>
    <row r="1" spans="1:37" s="308" customFormat="1" ht="21.75" customHeight="1">
      <c r="A1" s="93" t="str">
        <f>Altalanos!$A$6</f>
        <v>Kinder Kupa 3.</v>
      </c>
      <c r="B1" s="93"/>
      <c r="C1" s="305"/>
      <c r="D1" s="305"/>
      <c r="E1" s="305"/>
      <c r="F1" s="305"/>
      <c r="G1" s="305"/>
      <c r="H1" s="305"/>
      <c r="I1" s="306"/>
      <c r="J1" s="307"/>
      <c r="K1" s="95" t="s">
        <v>40</v>
      </c>
      <c r="L1" s="102"/>
      <c r="M1" s="105"/>
      <c r="N1" s="307"/>
      <c r="O1" s="307"/>
      <c r="P1" s="307"/>
      <c r="Q1" s="305"/>
      <c r="R1" s="307"/>
      <c r="Y1" s="309"/>
      <c r="Z1" s="309"/>
      <c r="AA1" s="309"/>
      <c r="AB1" s="173" t="e">
        <f>IF($Y$5=1,CONCATENATE(VLOOKUP($Y$3,$AA$2:$AH$15,2)),CONCATENATE(VLOOKUP($Y$3,$AA$17:$AH$26,2)))</f>
        <v>#N/A</v>
      </c>
      <c r="AC1" s="173" t="e">
        <f>IF($Y$5=1,CONCATENATE(VLOOKUP($Y$3,$AA$2:$AH$15,3)),CONCATENATE(VLOOKUP($Y$3,$AA$17:$AH$26,3)))</f>
        <v>#N/A</v>
      </c>
      <c r="AD1" s="173" t="e">
        <f>IF($Y$5=1,CONCATENATE(VLOOKUP($Y$3,$AA$2:$AH$15,4)),CONCATENATE(VLOOKUP($Y$3,$AA$17:$AH$26,4)))</f>
        <v>#N/A</v>
      </c>
      <c r="AE1" s="173" t="e">
        <f>IF($Y$5=1,CONCATENATE(VLOOKUP($Y$3,$AA$2:$AH$15,5)),CONCATENATE(VLOOKUP($Y$3,$AA$17:$AH$26,5)))</f>
        <v>#N/A</v>
      </c>
      <c r="AF1" s="173" t="e">
        <f>IF($Y$5=1,CONCATENATE(VLOOKUP($Y$3,$AA$2:$AH$15,6)),CONCATENATE(VLOOKUP($Y$3,$AA$17:$AH$26,6)))</f>
        <v>#N/A</v>
      </c>
      <c r="AG1" s="173" t="e">
        <f>IF($Y$5=1,CONCATENATE(VLOOKUP($Y$3,$AA$2:$AH$15,7)),CONCATENATE(VLOOKUP($Y$3,$AA$17:$AH$26,7)))</f>
        <v>#N/A</v>
      </c>
      <c r="AH1" s="173" t="e">
        <f>IF($Y$5=1,CONCATENATE(VLOOKUP($Y$3,$AA$2:$AH$15,8)),CONCATENATE(VLOOKUP($Y$3,$AA$17:$AH$26,8)))</f>
        <v>#N/A</v>
      </c>
      <c r="AI1" s="310"/>
      <c r="AJ1" s="310"/>
      <c r="AK1" s="310"/>
    </row>
    <row r="2" spans="1:37" s="315" customFormat="1" ht="13.8">
      <c r="A2" s="311" t="s">
        <v>41</v>
      </c>
      <c r="B2" s="101"/>
      <c r="C2" s="101"/>
      <c r="E2" s="289" t="str">
        <f>Altalanos!$D$8</f>
        <v>F12</v>
      </c>
      <c r="F2" s="101"/>
      <c r="G2" s="312"/>
      <c r="H2" s="313"/>
      <c r="I2" s="313"/>
      <c r="J2" s="314"/>
      <c r="K2" s="102"/>
      <c r="L2" s="102"/>
      <c r="M2" s="102"/>
      <c r="N2" s="314"/>
      <c r="O2" s="313"/>
      <c r="P2" s="314"/>
      <c r="Q2" s="313"/>
      <c r="R2" s="314"/>
      <c r="Y2" s="182"/>
      <c r="Z2" s="183"/>
      <c r="AA2" s="183" t="s">
        <v>82</v>
      </c>
      <c r="AB2" s="184">
        <v>300</v>
      </c>
      <c r="AC2" s="184">
        <v>250</v>
      </c>
      <c r="AD2" s="184">
        <v>200</v>
      </c>
      <c r="AE2" s="184">
        <v>150</v>
      </c>
      <c r="AF2" s="184">
        <v>120</v>
      </c>
      <c r="AG2" s="184">
        <v>90</v>
      </c>
      <c r="AH2" s="184">
        <v>40</v>
      </c>
      <c r="AI2" s="296"/>
      <c r="AJ2" s="296"/>
      <c r="AK2" s="296"/>
    </row>
    <row r="3" spans="1:37" s="318" customFormat="1" ht="11.25" customHeight="1">
      <c r="A3" s="56" t="s">
        <v>27</v>
      </c>
      <c r="B3" s="56"/>
      <c r="C3" s="56"/>
      <c r="D3" s="56"/>
      <c r="E3" s="56"/>
      <c r="F3" s="56"/>
      <c r="G3" s="56" t="s">
        <v>15</v>
      </c>
      <c r="H3" s="56"/>
      <c r="I3" s="56"/>
      <c r="J3" s="185"/>
      <c r="K3" s="56" t="s">
        <v>45</v>
      </c>
      <c r="L3" s="185"/>
      <c r="M3" s="56"/>
      <c r="N3" s="185"/>
      <c r="O3" s="56"/>
      <c r="P3" s="185"/>
      <c r="Q3" s="56"/>
      <c r="R3" s="57" t="s">
        <v>46</v>
      </c>
      <c r="Y3" s="183" t="str">
        <f>IF(K4="OB","A",IF(K4="IX","W",IF(K4="","",K4)))</f>
        <v/>
      </c>
      <c r="Z3" s="183"/>
      <c r="AA3" s="183" t="s">
        <v>105</v>
      </c>
      <c r="AB3" s="184">
        <v>280</v>
      </c>
      <c r="AC3" s="184">
        <v>230</v>
      </c>
      <c r="AD3" s="184">
        <v>180</v>
      </c>
      <c r="AE3" s="184">
        <v>140</v>
      </c>
      <c r="AF3" s="184">
        <v>80</v>
      </c>
      <c r="AG3" s="184">
        <v>0</v>
      </c>
      <c r="AH3" s="184">
        <v>0</v>
      </c>
      <c r="AI3" s="296"/>
      <c r="AJ3" s="296"/>
      <c r="AK3" s="296"/>
    </row>
    <row r="4" spans="1:37" s="324" customFormat="1" ht="11.25" customHeight="1">
      <c r="A4" s="445" t="str">
        <f>Altalanos!$A$10</f>
        <v>2022.04.02-04</v>
      </c>
      <c r="B4" s="445"/>
      <c r="C4" s="445"/>
      <c r="D4" s="125"/>
      <c r="E4" s="319"/>
      <c r="F4" s="319"/>
      <c r="G4" s="319" t="str">
        <f>Altalanos!$C$10</f>
        <v>Mogyoród</v>
      </c>
      <c r="H4" s="320"/>
      <c r="I4" s="319"/>
      <c r="J4" s="321"/>
      <c r="K4" s="322"/>
      <c r="L4" s="321"/>
      <c r="M4" s="323"/>
      <c r="N4" s="321"/>
      <c r="O4" s="319"/>
      <c r="P4" s="321"/>
      <c r="Q4" s="319"/>
      <c r="R4" s="128" t="str">
        <f>Altalanos!$E$10</f>
        <v>Krupanics Veronika</v>
      </c>
      <c r="Y4" s="183"/>
      <c r="Z4" s="183"/>
      <c r="AA4" s="183" t="s">
        <v>86</v>
      </c>
      <c r="AB4" s="184">
        <v>250</v>
      </c>
      <c r="AC4" s="184">
        <v>200</v>
      </c>
      <c r="AD4" s="184">
        <v>150</v>
      </c>
      <c r="AE4" s="184">
        <v>120</v>
      </c>
      <c r="AF4" s="184">
        <v>90</v>
      </c>
      <c r="AG4" s="184">
        <v>60</v>
      </c>
      <c r="AH4" s="184">
        <v>25</v>
      </c>
      <c r="AI4" s="296"/>
      <c r="AJ4" s="296"/>
      <c r="AK4" s="296"/>
    </row>
    <row r="5" spans="1:37" s="318" customFormat="1" ht="13.8">
      <c r="A5" s="325"/>
      <c r="B5" s="326" t="s">
        <v>217</v>
      </c>
      <c r="C5" s="327" t="s">
        <v>93</v>
      </c>
      <c r="D5" s="326" t="s">
        <v>218</v>
      </c>
      <c r="E5" s="326" t="s">
        <v>219</v>
      </c>
      <c r="F5" s="328" t="s">
        <v>30</v>
      </c>
      <c r="G5" s="328" t="s">
        <v>31</v>
      </c>
      <c r="H5" s="328"/>
      <c r="I5" s="328" t="s">
        <v>48</v>
      </c>
      <c r="J5" s="328"/>
      <c r="K5" s="326" t="s">
        <v>220</v>
      </c>
      <c r="L5" s="329"/>
      <c r="M5" s="326" t="s">
        <v>306</v>
      </c>
      <c r="N5" s="329"/>
      <c r="O5" s="326" t="s">
        <v>221</v>
      </c>
      <c r="P5" s="329"/>
      <c r="Q5" s="326" t="s">
        <v>222</v>
      </c>
      <c r="R5" s="330"/>
      <c r="Y5" s="183">
        <f>IF(OR(Altalanos!$A$8="F1",Altalanos!$A$8="F2",Altalanos!$A$8="N1",Altalanos!$A$8="N2"),1,2)</f>
        <v>2</v>
      </c>
      <c r="Z5" s="183"/>
      <c r="AA5" s="183" t="s">
        <v>90</v>
      </c>
      <c r="AB5" s="184">
        <v>200</v>
      </c>
      <c r="AC5" s="184">
        <v>150</v>
      </c>
      <c r="AD5" s="184">
        <v>120</v>
      </c>
      <c r="AE5" s="184">
        <v>90</v>
      </c>
      <c r="AF5" s="184">
        <v>60</v>
      </c>
      <c r="AG5" s="184">
        <v>40</v>
      </c>
      <c r="AH5" s="184">
        <v>15</v>
      </c>
      <c r="AI5" s="296"/>
      <c r="AJ5" s="296"/>
      <c r="AK5" s="296"/>
    </row>
    <row r="6" spans="1:37" s="318" customFormat="1" ht="11.1" customHeight="1">
      <c r="A6" s="500"/>
      <c r="B6" s="501"/>
      <c r="C6" s="502"/>
      <c r="D6" s="501"/>
      <c r="E6" s="501"/>
      <c r="F6" s="503" t="s">
        <v>224</v>
      </c>
      <c r="G6" s="503"/>
      <c r="H6" s="503"/>
      <c r="I6" s="503"/>
      <c r="J6" s="503"/>
      <c r="K6" s="501" t="s">
        <v>307</v>
      </c>
      <c r="L6" s="504"/>
      <c r="M6" s="501" t="s">
        <v>256</v>
      </c>
      <c r="N6" s="504"/>
      <c r="O6" s="501" t="s">
        <v>226</v>
      </c>
      <c r="P6" s="504"/>
      <c r="Q6" s="501" t="s">
        <v>227</v>
      </c>
      <c r="R6" s="505"/>
      <c r="Y6" s="183"/>
      <c r="Z6" s="183"/>
      <c r="AA6" s="183"/>
      <c r="AB6" s="184"/>
      <c r="AC6" s="184"/>
      <c r="AD6" s="184"/>
      <c r="AE6" s="184"/>
      <c r="AF6" s="184"/>
      <c r="AG6" s="184"/>
      <c r="AH6" s="184"/>
      <c r="AI6" s="296"/>
      <c r="AJ6" s="296"/>
      <c r="AK6" s="296"/>
    </row>
    <row r="7" spans="1:37" s="344" customFormat="1" ht="15" customHeight="1">
      <c r="A7" s="337"/>
      <c r="B7" s="338"/>
      <c r="C7" s="338"/>
      <c r="D7" s="338"/>
      <c r="E7" s="338"/>
      <c r="F7" s="339" t="str">
        <f>IF(Y3="","",CONCATENATE(AH1," / ",AG1," pont"))</f>
        <v/>
      </c>
      <c r="G7" s="340"/>
      <c r="H7" s="341"/>
      <c r="I7" s="340"/>
      <c r="J7" s="342"/>
      <c r="K7" s="338" t="str">
        <f>IF(Y3="","",CONCATENATE(AF1," pont"))</f>
        <v/>
      </c>
      <c r="L7" s="342"/>
      <c r="M7" s="338" t="str">
        <f>IF(Y3="","",CONCATENATE(AE1," pont"))</f>
        <v/>
      </c>
      <c r="N7" s="342"/>
      <c r="O7" s="338" t="str">
        <f>IF(Y3="","",CONCATENATE(AD1," pont"))</f>
        <v/>
      </c>
      <c r="P7" s="342"/>
      <c r="Q7" s="338" t="str">
        <f>IF(Y3="","",CONCATENATE(AC1," pont"))</f>
        <v/>
      </c>
      <c r="R7" s="506"/>
      <c r="Y7" s="345"/>
      <c r="Z7" s="345"/>
      <c r="AA7" s="345" t="s">
        <v>101</v>
      </c>
      <c r="AB7" s="346">
        <v>150</v>
      </c>
      <c r="AC7" s="346">
        <v>120</v>
      </c>
      <c r="AD7" s="346">
        <v>90</v>
      </c>
      <c r="AE7" s="346">
        <v>60</v>
      </c>
      <c r="AF7" s="346">
        <v>40</v>
      </c>
      <c r="AG7" s="346">
        <v>25</v>
      </c>
      <c r="AH7" s="346">
        <v>10</v>
      </c>
      <c r="AI7" s="347"/>
      <c r="AJ7" s="347"/>
      <c r="AK7" s="347"/>
    </row>
    <row r="8" spans="1:37" s="63" customFormat="1" ht="10.5" customHeight="1">
      <c r="A8" s="348">
        <v>1</v>
      </c>
      <c r="B8" s="349">
        <f>IF($E8="","",VLOOKUP($E8,'F12 előkészítő'!$A$7:$O$48,14))</f>
        <v>0</v>
      </c>
      <c r="C8" s="507">
        <f>IF($E8="","",VLOOKUP($E8,'F12 előkészítő'!$A$7:$O$48,15))</f>
        <v>26</v>
      </c>
      <c r="D8" s="351">
        <f>IF($E8="","",VLOOKUP($E8,'F12 előkészítő'!$A$7:$O$48,5))</f>
        <v>0</v>
      </c>
      <c r="E8" s="352">
        <v>1</v>
      </c>
      <c r="F8" s="353" t="str">
        <f>UPPER(IF($E8="","",VLOOKUP($E8,'F12 előkészítő'!$A$7:$O$48,2)))</f>
        <v>JUHÁSZ</v>
      </c>
      <c r="G8" s="353" t="str">
        <f>IF($E8="","",VLOOKUP($E8,'F12 előkészítő'!$A$7:$O$48,3))</f>
        <v>Márton</v>
      </c>
      <c r="H8" s="353"/>
      <c r="I8" s="353" t="str">
        <f>IF($E8="","",VLOOKUP($E8,'F12 előkészítő'!$A$7:$O$48,4))</f>
        <v>Marso</v>
      </c>
      <c r="J8" s="354"/>
      <c r="K8" s="356"/>
      <c r="L8" s="356"/>
      <c r="M8" s="356"/>
      <c r="N8" s="356"/>
      <c r="O8" s="357"/>
      <c r="P8" s="358"/>
      <c r="Q8" s="359"/>
      <c r="R8" s="360"/>
      <c r="S8" s="361"/>
      <c r="U8" s="362" t="str">
        <f>Birók!P21</f>
        <v>Bíró</v>
      </c>
      <c r="Y8" s="183"/>
      <c r="Z8" s="183"/>
      <c r="AA8" s="183" t="s">
        <v>102</v>
      </c>
      <c r="AB8" s="184">
        <v>120</v>
      </c>
      <c r="AC8" s="184">
        <v>90</v>
      </c>
      <c r="AD8" s="184">
        <v>60</v>
      </c>
      <c r="AE8" s="184">
        <v>40</v>
      </c>
      <c r="AF8" s="184">
        <v>25</v>
      </c>
      <c r="AG8" s="184">
        <v>10</v>
      </c>
      <c r="AH8" s="184">
        <v>5</v>
      </c>
      <c r="AI8" s="296"/>
      <c r="AJ8" s="296"/>
      <c r="AK8" s="296"/>
    </row>
    <row r="9" spans="1:37" s="63" customFormat="1" ht="9.6" customHeight="1">
      <c r="A9" s="363"/>
      <c r="B9" s="364"/>
      <c r="C9" s="364"/>
      <c r="D9" s="365"/>
      <c r="E9" s="366"/>
      <c r="F9" s="356"/>
      <c r="G9" s="356"/>
      <c r="H9" s="367"/>
      <c r="I9" s="377" t="s">
        <v>231</v>
      </c>
      <c r="J9" s="369" t="s">
        <v>239</v>
      </c>
      <c r="K9" s="370" t="str">
        <f>UPPER(IF(OR(J9="a",J9="as"),F8,IF(OR(J9="b",J9="bs"),F10,0)))</f>
        <v>JUHÁSZ</v>
      </c>
      <c r="L9" s="370"/>
      <c r="M9" s="356"/>
      <c r="N9" s="356"/>
      <c r="O9" s="357"/>
      <c r="P9" s="358"/>
      <c r="Q9" s="359"/>
      <c r="R9" s="360"/>
      <c r="S9" s="361"/>
      <c r="U9" s="371" t="str">
        <f>Birók!P22</f>
        <v>G Bodrogi</v>
      </c>
      <c r="Y9" s="183"/>
      <c r="Z9" s="183"/>
      <c r="AA9" s="183" t="s">
        <v>103</v>
      </c>
      <c r="AB9" s="184">
        <v>90</v>
      </c>
      <c r="AC9" s="184">
        <v>60</v>
      </c>
      <c r="AD9" s="184">
        <v>40</v>
      </c>
      <c r="AE9" s="184">
        <v>25</v>
      </c>
      <c r="AF9" s="184">
        <v>10</v>
      </c>
      <c r="AG9" s="184">
        <v>5</v>
      </c>
      <c r="AH9" s="184">
        <v>2</v>
      </c>
      <c r="AI9" s="296"/>
      <c r="AJ9" s="296"/>
      <c r="AK9" s="296"/>
    </row>
    <row r="10" spans="1:37" s="63" customFormat="1" ht="9.6" customHeight="1">
      <c r="A10" s="363">
        <v>2</v>
      </c>
      <c r="B10" s="349">
        <f>IF($E10="","",VLOOKUP($E10,'F12 előkészítő'!$A$7:$O$48,14))</f>
        <v>0</v>
      </c>
      <c r="C10" s="349">
        <f>IF($E10="","",VLOOKUP($E10,'F12 előkészítő'!$A$7:$O$48,15))</f>
        <v>0</v>
      </c>
      <c r="D10" s="351">
        <f>IF($E10="","",VLOOKUP($E10,'F12 előkészítő'!$A$7:$O$48,5))</f>
        <v>0</v>
      </c>
      <c r="E10" s="352">
        <v>21</v>
      </c>
      <c r="F10" s="372" t="str">
        <f>UPPER(IF($E10="","",VLOOKUP($E10,'F12 előkészítő'!$A$7:$O$48,2)))</f>
        <v>BYE</v>
      </c>
      <c r="G10" s="372">
        <f>IF($E10="","",VLOOKUP($E10,'F12 előkészítő'!$A$7:$O$48,3))</f>
        <v>0</v>
      </c>
      <c r="H10" s="372"/>
      <c r="I10" s="372">
        <f>IF($E10="","",VLOOKUP($E10,'F12 előkészítő'!$A$7:$O$48,4))</f>
        <v>0</v>
      </c>
      <c r="J10" s="373"/>
      <c r="K10" s="356"/>
      <c r="L10" s="374"/>
      <c r="M10" s="356"/>
      <c r="N10" s="356"/>
      <c r="O10" s="357"/>
      <c r="P10" s="358"/>
      <c r="Q10" s="359"/>
      <c r="R10" s="360"/>
      <c r="S10" s="361"/>
      <c r="U10" s="371" t="str">
        <f>Birók!P23</f>
        <v>B Barta</v>
      </c>
      <c r="Y10" s="183"/>
      <c r="Z10" s="183"/>
      <c r="AA10" s="183" t="s">
        <v>104</v>
      </c>
      <c r="AB10" s="184">
        <v>60</v>
      </c>
      <c r="AC10" s="184">
        <v>40</v>
      </c>
      <c r="AD10" s="184">
        <v>25</v>
      </c>
      <c r="AE10" s="184">
        <v>10</v>
      </c>
      <c r="AF10" s="184">
        <v>5</v>
      </c>
      <c r="AG10" s="184">
        <v>2</v>
      </c>
      <c r="AH10" s="184">
        <v>1</v>
      </c>
      <c r="AI10" s="296"/>
      <c r="AJ10" s="296"/>
      <c r="AK10" s="296"/>
    </row>
    <row r="11" spans="1:37" s="63" customFormat="1" ht="9.6" customHeight="1">
      <c r="A11" s="363"/>
      <c r="B11" s="364"/>
      <c r="C11" s="364"/>
      <c r="D11" s="365"/>
      <c r="E11" s="375"/>
      <c r="F11" s="356"/>
      <c r="G11" s="356"/>
      <c r="H11" s="367"/>
      <c r="I11" s="356"/>
      <c r="J11" s="376"/>
      <c r="K11" s="377" t="s">
        <v>231</v>
      </c>
      <c r="L11" s="378" t="s">
        <v>239</v>
      </c>
      <c r="M11" s="370" t="str">
        <f>UPPER(IF(OR(L11="a",L11="as"),K9,IF(OR(L11="b",L11="bs"),K13,0)))</f>
        <v>JUHÁSZ</v>
      </c>
      <c r="N11" s="379"/>
      <c r="O11" s="380"/>
      <c r="P11" s="380"/>
      <c r="Q11" s="359"/>
      <c r="R11" s="360"/>
      <c r="S11" s="361"/>
      <c r="U11" s="371" t="str">
        <f>Birók!P24</f>
        <v>N Forsthoffer</v>
      </c>
      <c r="Y11" s="183"/>
      <c r="Z11" s="183"/>
      <c r="AA11" s="183" t="s">
        <v>106</v>
      </c>
      <c r="AB11" s="184">
        <v>40</v>
      </c>
      <c r="AC11" s="184">
        <v>25</v>
      </c>
      <c r="AD11" s="184">
        <v>15</v>
      </c>
      <c r="AE11" s="184">
        <v>7</v>
      </c>
      <c r="AF11" s="184">
        <v>4</v>
      </c>
      <c r="AG11" s="184">
        <v>1</v>
      </c>
      <c r="AH11" s="184">
        <v>0</v>
      </c>
      <c r="AI11" s="296"/>
      <c r="AJ11" s="296"/>
      <c r="AK11" s="296"/>
    </row>
    <row r="12" spans="1:37" s="63" customFormat="1" ht="9.6" customHeight="1">
      <c r="A12" s="363">
        <v>3</v>
      </c>
      <c r="B12" s="349">
        <f>IF($E12="","",VLOOKUP($E12,'F12 előkészítő'!$A$7:$O$48,14))</f>
        <v>0</v>
      </c>
      <c r="C12" s="349">
        <f>IF($E12="","",VLOOKUP($E12,'F12 előkészítő'!$A$7:$O$48,15))</f>
        <v>53</v>
      </c>
      <c r="D12" s="351">
        <f>IF($E12="","",VLOOKUP($E12,'F12 előkészítő'!$A$7:$O$48,5))</f>
        <v>0</v>
      </c>
      <c r="E12" s="352">
        <v>10</v>
      </c>
      <c r="F12" s="372" t="str">
        <f>UPPER(IF($E12="","",VLOOKUP($E12,'F12 előkészítő'!$A$7:$O$48,2)))</f>
        <v>CSER</v>
      </c>
      <c r="G12" s="372" t="str">
        <f>IF($E12="","",VLOOKUP($E12,'F12 előkészítő'!$A$7:$O$48,3))</f>
        <v>Nimród</v>
      </c>
      <c r="H12" s="372"/>
      <c r="I12" s="372" t="str">
        <f>IF($E12="","",VLOOKUP($E12,'F12 előkészítő'!$A$7:$O$48,4))</f>
        <v>SVSE</v>
      </c>
      <c r="J12" s="354"/>
      <c r="K12" s="356"/>
      <c r="L12" s="381"/>
      <c r="M12" s="356" t="s">
        <v>248</v>
      </c>
      <c r="N12" s="383"/>
      <c r="O12" s="380"/>
      <c r="P12" s="380"/>
      <c r="Q12" s="359"/>
      <c r="R12" s="360"/>
      <c r="S12" s="361"/>
      <c r="U12" s="371" t="str">
        <f>Birók!P25</f>
        <v xml:space="preserve"> </v>
      </c>
      <c r="Y12" s="183"/>
      <c r="Z12" s="183"/>
      <c r="AA12" s="183" t="s">
        <v>107</v>
      </c>
      <c r="AB12" s="184">
        <v>25</v>
      </c>
      <c r="AC12" s="184">
        <v>15</v>
      </c>
      <c r="AD12" s="184">
        <v>10</v>
      </c>
      <c r="AE12" s="184">
        <v>6</v>
      </c>
      <c r="AF12" s="184">
        <v>3</v>
      </c>
      <c r="AG12" s="184">
        <v>1</v>
      </c>
      <c r="AH12" s="184">
        <v>0</v>
      </c>
      <c r="AI12" s="296"/>
      <c r="AJ12" s="296"/>
      <c r="AK12" s="296"/>
    </row>
    <row r="13" spans="1:37" s="63" customFormat="1" ht="9.6" customHeight="1">
      <c r="A13" s="363"/>
      <c r="B13" s="364"/>
      <c r="C13" s="364"/>
      <c r="D13" s="365"/>
      <c r="E13" s="375"/>
      <c r="F13" s="356"/>
      <c r="G13" s="356"/>
      <c r="H13" s="367"/>
      <c r="I13" s="377" t="s">
        <v>231</v>
      </c>
      <c r="J13" s="369" t="s">
        <v>235</v>
      </c>
      <c r="K13" s="370" t="str">
        <f>UPPER(IF(OR(J13="a",J13="as"),F12,IF(OR(J13="b",J13="bs"),F14,0)))</f>
        <v>CSER</v>
      </c>
      <c r="L13" s="384"/>
      <c r="M13" s="356"/>
      <c r="N13" s="383"/>
      <c r="O13" s="380"/>
      <c r="P13" s="380"/>
      <c r="Q13" s="359"/>
      <c r="R13" s="360"/>
      <c r="S13" s="361"/>
      <c r="U13" s="371" t="str">
        <f>Birók!P26</f>
        <v xml:space="preserve"> </v>
      </c>
      <c r="Y13" s="183"/>
      <c r="Z13" s="183"/>
      <c r="AA13" s="183" t="s">
        <v>109</v>
      </c>
      <c r="AB13" s="184">
        <v>15</v>
      </c>
      <c r="AC13" s="184">
        <v>10</v>
      </c>
      <c r="AD13" s="184">
        <v>6</v>
      </c>
      <c r="AE13" s="184">
        <v>3</v>
      </c>
      <c r="AF13" s="184">
        <v>1</v>
      </c>
      <c r="AG13" s="184">
        <v>0</v>
      </c>
      <c r="AH13" s="184">
        <v>0</v>
      </c>
      <c r="AI13" s="296"/>
      <c r="AJ13" s="296"/>
      <c r="AK13" s="296"/>
    </row>
    <row r="14" spans="1:37" s="63" customFormat="1" ht="9.6" customHeight="1">
      <c r="A14" s="363">
        <v>4</v>
      </c>
      <c r="B14" s="349">
        <f>IF($E14="","",VLOOKUP($E14,'F12 előkészítő'!$A$7:$O$48,14))</f>
        <v>0</v>
      </c>
      <c r="C14" s="349">
        <f>IF($E14="","",VLOOKUP($E14,'F12 előkészítő'!$A$7:$O$48,15))</f>
        <v>0</v>
      </c>
      <c r="D14" s="351">
        <f>IF($E14="","",VLOOKUP($E14,'F12 előkészítő'!$A$7:$O$48,5))</f>
        <v>0</v>
      </c>
      <c r="E14" s="352">
        <v>21</v>
      </c>
      <c r="F14" s="372" t="str">
        <f>UPPER(IF($E14="","",VLOOKUP($E14,'F12 előkészítő'!$A$7:$O$48,2)))</f>
        <v>BYE</v>
      </c>
      <c r="G14" s="372">
        <f>IF($E14="","",VLOOKUP($E14,'F12 előkészítő'!$A$7:$O$48,3))</f>
        <v>0</v>
      </c>
      <c r="H14" s="372"/>
      <c r="I14" s="372">
        <f>IF($E14="","",VLOOKUP($E14,'F12 előkészítő'!$A$7:$O$48,4))</f>
        <v>0</v>
      </c>
      <c r="J14" s="385"/>
      <c r="K14" s="356"/>
      <c r="L14" s="356"/>
      <c r="M14" s="356"/>
      <c r="N14" s="383"/>
      <c r="O14" s="380"/>
      <c r="P14" s="380"/>
      <c r="Q14" s="359"/>
      <c r="R14" s="360"/>
      <c r="S14" s="361"/>
      <c r="U14" s="371" t="str">
        <f>Birók!P27</f>
        <v xml:space="preserve"> </v>
      </c>
      <c r="Y14" s="183"/>
      <c r="Z14" s="183"/>
      <c r="AA14" s="183" t="s">
        <v>110</v>
      </c>
      <c r="AB14" s="184">
        <v>10</v>
      </c>
      <c r="AC14" s="184">
        <v>6</v>
      </c>
      <c r="AD14" s="184">
        <v>3</v>
      </c>
      <c r="AE14" s="184">
        <v>1</v>
      </c>
      <c r="AF14" s="184">
        <v>0</v>
      </c>
      <c r="AG14" s="184">
        <v>0</v>
      </c>
      <c r="AH14" s="184">
        <v>0</v>
      </c>
      <c r="AI14" s="296"/>
      <c r="AJ14" s="296"/>
      <c r="AK14" s="296"/>
    </row>
    <row r="15" spans="1:37" s="63" customFormat="1" ht="9.6" customHeight="1">
      <c r="A15" s="363"/>
      <c r="B15" s="364"/>
      <c r="C15" s="364"/>
      <c r="D15" s="365"/>
      <c r="E15" s="375"/>
      <c r="F15" s="356"/>
      <c r="G15" s="356"/>
      <c r="H15" s="367"/>
      <c r="I15" s="356"/>
      <c r="J15" s="376"/>
      <c r="K15" s="356"/>
      <c r="L15" s="356"/>
      <c r="M15" s="377" t="s">
        <v>231</v>
      </c>
      <c r="N15" s="378" t="s">
        <v>239</v>
      </c>
      <c r="O15" s="370" t="str">
        <f>UPPER(IF(OR(N15="a",N15="as"),M11,IF(OR(N15="b",N15="bs"),M19,0)))</f>
        <v>JUHÁSZ</v>
      </c>
      <c r="P15" s="379"/>
      <c r="Q15" s="359"/>
      <c r="R15" s="360"/>
      <c r="S15" s="361"/>
      <c r="U15" s="371" t="str">
        <f>Birók!P28</f>
        <v xml:space="preserve"> </v>
      </c>
      <c r="Y15" s="183"/>
      <c r="Z15" s="183"/>
      <c r="AA15" s="183" t="s">
        <v>112</v>
      </c>
      <c r="AB15" s="184">
        <v>3</v>
      </c>
      <c r="AC15" s="184">
        <v>2</v>
      </c>
      <c r="AD15" s="184">
        <v>1</v>
      </c>
      <c r="AE15" s="184">
        <v>0</v>
      </c>
      <c r="AF15" s="184">
        <v>0</v>
      </c>
      <c r="AG15" s="184">
        <v>0</v>
      </c>
      <c r="AH15" s="184">
        <v>0</v>
      </c>
      <c r="AI15" s="296"/>
      <c r="AJ15" s="296"/>
      <c r="AK15" s="296"/>
    </row>
    <row r="16" spans="1:37" s="63" customFormat="1" ht="9.6" customHeight="1">
      <c r="A16" s="363">
        <v>5</v>
      </c>
      <c r="B16" s="349">
        <f>IF($E16="","",VLOOKUP($E16,'F12 előkészítő'!$A$7:$O$48,14))</f>
        <v>0</v>
      </c>
      <c r="C16" s="349">
        <f>IF($E16="","",VLOOKUP($E16,'F12 előkészítő'!$A$7:$O$48,15))</f>
        <v>54</v>
      </c>
      <c r="D16" s="351">
        <f>IF($E16="","",VLOOKUP($E16,'F12 előkészítő'!$A$7:$O$48,5))</f>
        <v>0</v>
      </c>
      <c r="E16" s="352">
        <v>11</v>
      </c>
      <c r="F16" s="372" t="str">
        <f>UPPER(IF($E16="","",VLOOKUP($E16,'F12 előkészítő'!$A$7:$O$48,2)))</f>
        <v>HORVÁTH</v>
      </c>
      <c r="G16" s="372" t="str">
        <f>IF($E16="","",VLOOKUP($E16,'F12 előkészítő'!$A$7:$O$48,3))</f>
        <v>Lénárd András</v>
      </c>
      <c r="H16" s="372"/>
      <c r="I16" s="372" t="str">
        <f>IF($E16="","",VLOOKUP($E16,'F12 előkészítő'!$A$7:$O$48,4))</f>
        <v>Future</v>
      </c>
      <c r="J16" s="387"/>
      <c r="K16" s="356"/>
      <c r="L16" s="356"/>
      <c r="M16" s="356"/>
      <c r="N16" s="383"/>
      <c r="O16" s="382" t="s">
        <v>251</v>
      </c>
      <c r="P16" s="508"/>
      <c r="Q16" s="357"/>
      <c r="R16" s="358"/>
      <c r="S16" s="361"/>
      <c r="U16" s="371" t="str">
        <f>Birók!P29</f>
        <v xml:space="preserve"> </v>
      </c>
      <c r="Y16" s="183"/>
      <c r="Z16" s="183"/>
      <c r="AA16" s="183"/>
      <c r="AB16" s="183"/>
      <c r="AC16" s="183"/>
      <c r="AD16" s="183"/>
      <c r="AE16" s="183"/>
      <c r="AF16" s="183"/>
      <c r="AG16" s="183"/>
      <c r="AH16" s="183"/>
      <c r="AI16" s="296"/>
      <c r="AJ16" s="296"/>
      <c r="AK16" s="296"/>
    </row>
    <row r="17" spans="1:39" s="63" customFormat="1" ht="9.6" customHeight="1">
      <c r="A17" s="363"/>
      <c r="B17" s="364"/>
      <c r="C17" s="364"/>
      <c r="D17" s="365"/>
      <c r="E17" s="375"/>
      <c r="F17" s="356"/>
      <c r="G17" s="356"/>
      <c r="H17" s="367"/>
      <c r="I17" s="377" t="s">
        <v>231</v>
      </c>
      <c r="J17" s="369" t="s">
        <v>235</v>
      </c>
      <c r="K17" s="370" t="str">
        <f>UPPER(IF(OR(J17="a",J17="as"),F16,IF(OR(J17="b",J17="bs"),F18,0)))</f>
        <v>HORVÁTH</v>
      </c>
      <c r="L17" s="370"/>
      <c r="M17" s="356"/>
      <c r="N17" s="383"/>
      <c r="O17" s="357"/>
      <c r="P17" s="508"/>
      <c r="Q17" s="357"/>
      <c r="R17" s="358"/>
      <c r="S17" s="361"/>
      <c r="U17" s="388" t="str">
        <f>Birók!P30</f>
        <v>Egyik sem</v>
      </c>
      <c r="Y17" s="183"/>
      <c r="Z17" s="183"/>
      <c r="AA17" s="183" t="s">
        <v>82</v>
      </c>
      <c r="AB17" s="184">
        <v>150</v>
      </c>
      <c r="AC17" s="184">
        <v>120</v>
      </c>
      <c r="AD17" s="184">
        <v>90</v>
      </c>
      <c r="AE17" s="184">
        <v>60</v>
      </c>
      <c r="AF17" s="184">
        <v>40</v>
      </c>
      <c r="AG17" s="184">
        <v>25</v>
      </c>
      <c r="AH17" s="184">
        <v>15</v>
      </c>
      <c r="AI17" s="296"/>
      <c r="AJ17" s="296"/>
      <c r="AK17" s="296"/>
    </row>
    <row r="18" spans="1:39" s="63" customFormat="1" ht="9.6" customHeight="1">
      <c r="A18" s="363">
        <v>6</v>
      </c>
      <c r="B18" s="349">
        <f>IF($E18="","",VLOOKUP($E18,'F12 előkészítő'!$A$7:$O$48,14))</f>
        <v>0</v>
      </c>
      <c r="C18" s="349">
        <f>IF($E18="","",VLOOKUP($E18,'F12 előkészítő'!$A$7:$O$48,15))</f>
        <v>0</v>
      </c>
      <c r="D18" s="351">
        <f>IF($E18="","",VLOOKUP($E18,'F12 előkészítő'!$A$7:$O$48,5))</f>
        <v>0</v>
      </c>
      <c r="E18" s="352">
        <v>21</v>
      </c>
      <c r="F18" s="372" t="str">
        <f>UPPER(IF($E18="","",VLOOKUP($E18,'F12 előkészítő'!$A$7:$O$48,2)))</f>
        <v>BYE</v>
      </c>
      <c r="G18" s="372">
        <f>IF($E18="","",VLOOKUP($E18,'F12 előkészítő'!$A$7:$O$48,3))</f>
        <v>0</v>
      </c>
      <c r="H18" s="372"/>
      <c r="I18" s="372">
        <f>IF($E18="","",VLOOKUP($E18,'F12 előkészítő'!$A$7:$O$48,4))</f>
        <v>0</v>
      </c>
      <c r="J18" s="373"/>
      <c r="K18" s="356"/>
      <c r="L18" s="374"/>
      <c r="M18" s="356"/>
      <c r="N18" s="383"/>
      <c r="O18" s="357"/>
      <c r="P18" s="508"/>
      <c r="Q18" s="357"/>
      <c r="R18" s="358"/>
      <c r="S18" s="361"/>
      <c r="Y18" s="183"/>
      <c r="Z18" s="183"/>
      <c r="AA18" s="183" t="s">
        <v>86</v>
      </c>
      <c r="AB18" s="184">
        <v>120</v>
      </c>
      <c r="AC18" s="184">
        <v>90</v>
      </c>
      <c r="AD18" s="184">
        <v>60</v>
      </c>
      <c r="AE18" s="184">
        <v>40</v>
      </c>
      <c r="AF18" s="184">
        <v>25</v>
      </c>
      <c r="AG18" s="184">
        <v>15</v>
      </c>
      <c r="AH18" s="184">
        <v>8</v>
      </c>
      <c r="AI18" s="296"/>
      <c r="AJ18" s="296"/>
      <c r="AK18" s="296"/>
    </row>
    <row r="19" spans="1:39" s="63" customFormat="1" ht="9.6" customHeight="1">
      <c r="A19" s="363"/>
      <c r="B19" s="364"/>
      <c r="C19" s="364"/>
      <c r="D19" s="365"/>
      <c r="E19" s="375"/>
      <c r="F19" s="356"/>
      <c r="G19" s="356"/>
      <c r="H19" s="367"/>
      <c r="I19" s="356"/>
      <c r="J19" s="376"/>
      <c r="K19" s="377" t="s">
        <v>231</v>
      </c>
      <c r="L19" s="378" t="s">
        <v>232</v>
      </c>
      <c r="M19" s="370" t="str">
        <f>UPPER(IF(OR(L19="a",L19="as"),K17,IF(OR(L19="b",L19="bs"),K21,0)))</f>
        <v>BAKOS</v>
      </c>
      <c r="N19" s="389"/>
      <c r="O19" s="357"/>
      <c r="P19" s="508"/>
      <c r="Q19" s="357"/>
      <c r="R19" s="358"/>
      <c r="S19" s="361"/>
      <c r="Y19" s="183"/>
      <c r="Z19" s="183"/>
      <c r="AA19" s="183" t="s">
        <v>90</v>
      </c>
      <c r="AB19" s="184">
        <v>90</v>
      </c>
      <c r="AC19" s="184">
        <v>60</v>
      </c>
      <c r="AD19" s="184">
        <v>40</v>
      </c>
      <c r="AE19" s="184">
        <v>25</v>
      </c>
      <c r="AF19" s="184">
        <v>15</v>
      </c>
      <c r="AG19" s="184">
        <v>8</v>
      </c>
      <c r="AH19" s="184">
        <v>4</v>
      </c>
      <c r="AI19" s="296"/>
      <c r="AJ19" s="296"/>
      <c r="AK19" s="296"/>
    </row>
    <row r="20" spans="1:39" s="63" customFormat="1" ht="9.6" customHeight="1">
      <c r="A20" s="363">
        <v>7</v>
      </c>
      <c r="B20" s="349">
        <f>IF($E20="","",VLOOKUP($E20,'F12 előkészítő'!$A$7:$O$48,14))</f>
        <v>0</v>
      </c>
      <c r="C20" s="349">
        <f>IF($E20="","",VLOOKUP($E20,'F12 előkészítő'!$A$7:$O$48,15))</f>
        <v>66</v>
      </c>
      <c r="D20" s="351">
        <f>IF($E20="","",VLOOKUP($E20,'F12 előkészítő'!$A$7:$O$48,5))</f>
        <v>0</v>
      </c>
      <c r="E20" s="352">
        <v>15</v>
      </c>
      <c r="F20" s="372" t="str">
        <f>UPPER(IF($E20="","",VLOOKUP($E20,'F12 előkészítő'!$A$7:$O$48,2)))</f>
        <v>PARAGI</v>
      </c>
      <c r="G20" s="372" t="str">
        <f>IF($E20="","",VLOOKUP($E20,'F12 előkészítő'!$A$7:$O$48,3))</f>
        <v>Csongor</v>
      </c>
      <c r="H20" s="372"/>
      <c r="I20" s="372" t="str">
        <f>IF($E20="","",VLOOKUP($E20,'F12 előkészítő'!$A$7:$O$48,4))</f>
        <v>Pasa</v>
      </c>
      <c r="J20" s="354"/>
      <c r="K20" s="356"/>
      <c r="L20" s="381"/>
      <c r="M20" s="356" t="s">
        <v>241</v>
      </c>
      <c r="N20" s="380"/>
      <c r="O20" s="357"/>
      <c r="P20" s="508"/>
      <c r="Q20" s="357"/>
      <c r="R20" s="358"/>
      <c r="S20" s="361"/>
      <c r="Y20" s="183"/>
      <c r="Z20" s="183"/>
      <c r="AA20" s="183" t="s">
        <v>101</v>
      </c>
      <c r="AB20" s="184">
        <v>60</v>
      </c>
      <c r="AC20" s="184">
        <v>40</v>
      </c>
      <c r="AD20" s="184">
        <v>25</v>
      </c>
      <c r="AE20" s="184">
        <v>15</v>
      </c>
      <c r="AF20" s="184">
        <v>8</v>
      </c>
      <c r="AG20" s="184">
        <v>4</v>
      </c>
      <c r="AH20" s="184">
        <v>2</v>
      </c>
      <c r="AI20" s="296"/>
      <c r="AJ20" s="296"/>
      <c r="AK20" s="296"/>
    </row>
    <row r="21" spans="1:39" s="63" customFormat="1" ht="9.6" customHeight="1">
      <c r="A21" s="363"/>
      <c r="B21" s="364"/>
      <c r="C21" s="364"/>
      <c r="D21" s="365"/>
      <c r="E21" s="366"/>
      <c r="F21" s="356"/>
      <c r="G21" s="356"/>
      <c r="H21" s="367"/>
      <c r="I21" s="377" t="s">
        <v>231</v>
      </c>
      <c r="J21" s="369" t="s">
        <v>232</v>
      </c>
      <c r="K21" s="370" t="str">
        <f>UPPER(IF(OR(J21="a",J21="as"),F20,IF(OR(J21="b",J21="bs"),F22,0)))</f>
        <v>BAKOS</v>
      </c>
      <c r="L21" s="384"/>
      <c r="M21" s="356"/>
      <c r="N21" s="380"/>
      <c r="O21" s="357"/>
      <c r="P21" s="508"/>
      <c r="Q21" s="357"/>
      <c r="R21" s="358"/>
      <c r="S21" s="361"/>
      <c r="Y21" s="183"/>
      <c r="Z21" s="183"/>
      <c r="AA21" s="183" t="s">
        <v>102</v>
      </c>
      <c r="AB21" s="184">
        <v>40</v>
      </c>
      <c r="AC21" s="184">
        <v>25</v>
      </c>
      <c r="AD21" s="184">
        <v>15</v>
      </c>
      <c r="AE21" s="184">
        <v>8</v>
      </c>
      <c r="AF21" s="184">
        <v>4</v>
      </c>
      <c r="AG21" s="184">
        <v>2</v>
      </c>
      <c r="AH21" s="184">
        <v>1</v>
      </c>
      <c r="AI21" s="296"/>
      <c r="AJ21" s="296"/>
      <c r="AK21" s="296"/>
    </row>
    <row r="22" spans="1:39" s="63" customFormat="1" ht="9.6" customHeight="1">
      <c r="A22" s="348">
        <v>8</v>
      </c>
      <c r="B22" s="349">
        <f>IF($E22="","",VLOOKUP($E22,'F12 előkészítő'!$A$7:$O$48,14))</f>
        <v>0</v>
      </c>
      <c r="C22" s="349">
        <f>IF($E22="","",VLOOKUP($E22,'F12 előkészítő'!$A$7:$O$48,15))</f>
        <v>72</v>
      </c>
      <c r="D22" s="351">
        <f>IF($E22="","",VLOOKUP($E22,'F12 előkészítő'!$A$7:$O$48,5))</f>
        <v>0</v>
      </c>
      <c r="E22" s="352">
        <v>16</v>
      </c>
      <c r="F22" s="372" t="str">
        <f>UPPER(IF($E22="","",VLOOKUP($E22,'F12 előkészítő'!$A$7:$O$48,2)))</f>
        <v>BAKOS</v>
      </c>
      <c r="G22" s="372" t="str">
        <f>IF($E22="","",VLOOKUP($E22,'F12 előkészítő'!$A$7:$O$48,3))</f>
        <v>Benedek</v>
      </c>
      <c r="H22" s="372"/>
      <c r="I22" s="372" t="str">
        <f>IF($E22="","",VLOOKUP($E22,'F12 előkészítő'!$A$7:$O$48,4))</f>
        <v>SVSE</v>
      </c>
      <c r="J22" s="385"/>
      <c r="K22" s="356" t="s">
        <v>263</v>
      </c>
      <c r="L22" s="356"/>
      <c r="M22" s="356"/>
      <c r="N22" s="380"/>
      <c r="O22" s="357"/>
      <c r="P22" s="508"/>
      <c r="Q22" s="509" t="s">
        <v>230</v>
      </c>
      <c r="R22" s="358"/>
      <c r="S22" s="361"/>
      <c r="Y22" s="183"/>
      <c r="Z22" s="183"/>
      <c r="AA22" s="183" t="s">
        <v>103</v>
      </c>
      <c r="AB22" s="184">
        <v>25</v>
      </c>
      <c r="AC22" s="184">
        <v>15</v>
      </c>
      <c r="AD22" s="184">
        <v>10</v>
      </c>
      <c r="AE22" s="184">
        <v>6</v>
      </c>
      <c r="AF22" s="184">
        <v>3</v>
      </c>
      <c r="AG22" s="184">
        <v>1</v>
      </c>
      <c r="AH22" s="184">
        <v>0</v>
      </c>
      <c r="AI22" s="296"/>
      <c r="AJ22" s="296"/>
      <c r="AK22" s="296"/>
    </row>
    <row r="23" spans="1:39" s="63" customFormat="1" ht="9.6" customHeight="1">
      <c r="A23" s="363"/>
      <c r="B23" s="364"/>
      <c r="C23" s="364"/>
      <c r="D23" s="365"/>
      <c r="E23" s="366"/>
      <c r="F23" s="386"/>
      <c r="G23" s="386"/>
      <c r="H23" s="391"/>
      <c r="I23" s="386"/>
      <c r="J23" s="376"/>
      <c r="K23" s="356"/>
      <c r="L23" s="356"/>
      <c r="M23" s="356"/>
      <c r="N23" s="380"/>
      <c r="O23" s="377" t="s">
        <v>231</v>
      </c>
      <c r="P23" s="378" t="s">
        <v>238</v>
      </c>
      <c r="Q23" s="370" t="str">
        <f>UPPER(IF(OR(P23="a",P23="as"),O15,IF(OR(P23="b",P23="bs"),O31,0)))</f>
        <v>CSAVAJDA</v>
      </c>
      <c r="R23" s="510"/>
      <c r="S23" s="361"/>
      <c r="Y23" s="183"/>
      <c r="Z23" s="183"/>
      <c r="AA23" s="183" t="s">
        <v>104</v>
      </c>
      <c r="AB23" s="184">
        <v>15</v>
      </c>
      <c r="AC23" s="184">
        <v>10</v>
      </c>
      <c r="AD23" s="184">
        <v>6</v>
      </c>
      <c r="AE23" s="184">
        <v>3</v>
      </c>
      <c r="AF23" s="184">
        <v>1</v>
      </c>
      <c r="AG23" s="184">
        <v>0</v>
      </c>
      <c r="AH23" s="184">
        <v>0</v>
      </c>
      <c r="AI23" s="296"/>
      <c r="AJ23" s="296"/>
      <c r="AK23" s="296"/>
    </row>
    <row r="24" spans="1:39" s="63" customFormat="1" ht="9.6" customHeight="1">
      <c r="A24" s="348">
        <v>9</v>
      </c>
      <c r="B24" s="349">
        <f>IF($E24="","",VLOOKUP($E24,'F12 előkészítő'!$A$7:$O$48,14))</f>
        <v>0</v>
      </c>
      <c r="C24" s="349">
        <f>IF($E24="","",VLOOKUP($E24,'F12 előkészítő'!$A$7:$O$48,15))</f>
        <v>32</v>
      </c>
      <c r="D24" s="351">
        <f>IF($E24="","",VLOOKUP($E24,'F12 előkészítő'!$A$7:$O$48,5))</f>
        <v>0</v>
      </c>
      <c r="E24" s="352">
        <v>3</v>
      </c>
      <c r="F24" s="353" t="str">
        <f>UPPER(IF($E24="","",VLOOKUP($E24,'F12 előkészítő'!$A$7:$O$48,2)))</f>
        <v>CSAVAJDA</v>
      </c>
      <c r="G24" s="353" t="str">
        <f>IF($E24="","",VLOOKUP($E24,'F12 előkészítő'!$A$7:$O$48,3))</f>
        <v>Lőrinc</v>
      </c>
      <c r="H24" s="353"/>
      <c r="I24" s="353" t="str">
        <f>IF($E24="","",VLOOKUP($E24,'F12 előkészítő'!$A$7:$O$48,4))</f>
        <v>Pasa</v>
      </c>
      <c r="J24" s="354"/>
      <c r="K24" s="356"/>
      <c r="L24" s="356"/>
      <c r="M24" s="356"/>
      <c r="N24" s="380"/>
      <c r="O24" s="357"/>
      <c r="P24" s="508"/>
      <c r="Q24" s="382" t="s">
        <v>310</v>
      </c>
      <c r="R24" s="508"/>
      <c r="S24" s="361"/>
      <c r="Y24" s="183"/>
      <c r="Z24" s="183"/>
      <c r="AA24" s="183" t="s">
        <v>106</v>
      </c>
      <c r="AB24" s="184">
        <v>10</v>
      </c>
      <c r="AC24" s="184">
        <v>6</v>
      </c>
      <c r="AD24" s="184">
        <v>3</v>
      </c>
      <c r="AE24" s="184">
        <v>1</v>
      </c>
      <c r="AF24" s="184">
        <v>0</v>
      </c>
      <c r="AG24" s="184">
        <v>0</v>
      </c>
      <c r="AH24" s="184">
        <v>0</v>
      </c>
      <c r="AI24" s="296"/>
      <c r="AJ24" s="296"/>
      <c r="AK24" s="296"/>
    </row>
    <row r="25" spans="1:39" s="63" customFormat="1" ht="9.6" customHeight="1">
      <c r="A25" s="363"/>
      <c r="B25" s="364"/>
      <c r="C25" s="364"/>
      <c r="D25" s="365"/>
      <c r="E25" s="366"/>
      <c r="F25" s="356"/>
      <c r="G25" s="356"/>
      <c r="H25" s="367"/>
      <c r="I25" s="377" t="s">
        <v>231</v>
      </c>
      <c r="J25" s="369" t="s">
        <v>239</v>
      </c>
      <c r="K25" s="370" t="str">
        <f>UPPER(IF(OR(J25="a",J25="as"),F24,IF(OR(J25="b",J25="bs"),F26,0)))</f>
        <v>CSAVAJDA</v>
      </c>
      <c r="L25" s="370"/>
      <c r="M25" s="356"/>
      <c r="N25" s="380"/>
      <c r="O25" s="357"/>
      <c r="P25" s="508"/>
      <c r="Q25" s="511"/>
      <c r="R25" s="508"/>
      <c r="S25" s="361"/>
      <c r="Y25" s="183"/>
      <c r="Z25" s="183"/>
      <c r="AA25" s="183" t="s">
        <v>107</v>
      </c>
      <c r="AB25" s="184">
        <v>6</v>
      </c>
      <c r="AC25" s="184">
        <v>3</v>
      </c>
      <c r="AD25" s="184">
        <v>1</v>
      </c>
      <c r="AE25" s="184">
        <v>0</v>
      </c>
      <c r="AF25" s="184">
        <v>0</v>
      </c>
      <c r="AG25" s="184">
        <v>0</v>
      </c>
      <c r="AH25" s="184">
        <v>0</v>
      </c>
      <c r="AI25" s="296"/>
      <c r="AJ25" s="296"/>
      <c r="AK25" s="296"/>
    </row>
    <row r="26" spans="1:39" s="63" customFormat="1" ht="9.6" customHeight="1">
      <c r="A26" s="363">
        <v>10</v>
      </c>
      <c r="B26" s="349">
        <f>IF($E26="","",VLOOKUP($E26,'F12 előkészítő'!$A$7:$O$48,14))</f>
        <v>0</v>
      </c>
      <c r="C26" s="349">
        <f>IF($E26="","",VLOOKUP($E26,'F12 előkészítő'!$A$7:$O$48,15))</f>
        <v>0</v>
      </c>
      <c r="D26" s="351">
        <f>IF($E26="","",VLOOKUP($E26,'F12 előkészítő'!$A$7:$O$48,5))</f>
        <v>0</v>
      </c>
      <c r="E26" s="352">
        <v>21</v>
      </c>
      <c r="F26" s="372" t="str">
        <f>UPPER(IF($E26="","",VLOOKUP($E26,'F12 előkészítő'!$A$7:$O$48,2)))</f>
        <v>BYE</v>
      </c>
      <c r="G26" s="372">
        <f>IF($E26="","",VLOOKUP($E26,'F12 előkészítő'!$A$7:$O$48,3))</f>
        <v>0</v>
      </c>
      <c r="H26" s="372"/>
      <c r="I26" s="372">
        <f>IF($E26="","",VLOOKUP($E26,'F12 előkészítő'!$A$7:$O$48,4))</f>
        <v>0</v>
      </c>
      <c r="J26" s="373"/>
      <c r="K26" s="356"/>
      <c r="L26" s="374"/>
      <c r="M26" s="356"/>
      <c r="N26" s="380"/>
      <c r="O26" s="357"/>
      <c r="P26" s="508"/>
      <c r="Q26" s="357"/>
      <c r="R26" s="508"/>
      <c r="S26" s="361"/>
      <c r="Y26" s="183"/>
      <c r="Z26" s="183"/>
      <c r="AA26" s="183" t="s">
        <v>109</v>
      </c>
      <c r="AB26" s="184">
        <v>3</v>
      </c>
      <c r="AC26" s="184">
        <v>2</v>
      </c>
      <c r="AD26" s="184">
        <v>1</v>
      </c>
      <c r="AE26" s="184">
        <v>0</v>
      </c>
      <c r="AF26" s="184">
        <v>0</v>
      </c>
      <c r="AG26" s="184">
        <v>0</v>
      </c>
      <c r="AH26" s="184">
        <v>0</v>
      </c>
      <c r="AI26" s="296"/>
      <c r="AJ26" s="296"/>
      <c r="AK26" s="296"/>
    </row>
    <row r="27" spans="1:39" s="63" customFormat="1" ht="9.6" customHeight="1">
      <c r="A27" s="363"/>
      <c r="B27" s="364"/>
      <c r="C27" s="364"/>
      <c r="D27" s="365"/>
      <c r="E27" s="375"/>
      <c r="F27" s="356"/>
      <c r="G27" s="356"/>
      <c r="H27" s="367"/>
      <c r="I27" s="356"/>
      <c r="J27" s="376"/>
      <c r="K27" s="377" t="s">
        <v>231</v>
      </c>
      <c r="L27" s="378" t="s">
        <v>239</v>
      </c>
      <c r="M27" s="370" t="str">
        <f>UPPER(IF(OR(L27="a",L27="as"),K25,IF(OR(L27="b",L27="bs"),K29,0)))</f>
        <v>CSAVAJDA</v>
      </c>
      <c r="N27" s="379"/>
      <c r="O27" s="357"/>
      <c r="P27" s="508"/>
      <c r="Q27" s="357"/>
      <c r="R27" s="508"/>
      <c r="S27" s="361"/>
      <c r="Y27" s="296"/>
      <c r="Z27" s="296"/>
      <c r="AA27" s="296"/>
      <c r="AB27" s="296"/>
      <c r="AC27" s="296"/>
      <c r="AD27" s="296"/>
      <c r="AE27" s="296"/>
      <c r="AF27" s="296"/>
      <c r="AG27" s="296"/>
      <c r="AH27" s="296"/>
      <c r="AI27" s="296"/>
      <c r="AJ27" s="296"/>
      <c r="AK27" s="296"/>
      <c r="AL27" s="392"/>
      <c r="AM27" s="392"/>
    </row>
    <row r="28" spans="1:39" s="63" customFormat="1" ht="9.6" customHeight="1">
      <c r="A28" s="363">
        <v>11</v>
      </c>
      <c r="B28" s="349">
        <f>IF($E28="","",VLOOKUP($E28,'F12 előkészítő'!$A$7:$O$48,14))</f>
        <v>0</v>
      </c>
      <c r="C28" s="349">
        <f>IF($E28="","",VLOOKUP($E28,'F12 előkészítő'!$A$7:$O$48,15))</f>
        <v>45</v>
      </c>
      <c r="D28" s="351">
        <f>IF($E28="","",VLOOKUP($E28,'F12 előkészítő'!$A$7:$O$48,5))</f>
        <v>0</v>
      </c>
      <c r="E28" s="352">
        <v>7</v>
      </c>
      <c r="F28" s="372" t="str">
        <f>UPPER(IF($E28="","",VLOOKUP($E28,'F12 előkészítő'!$A$7:$O$48,2)))</f>
        <v>CSILLAG</v>
      </c>
      <c r="G28" s="372" t="str">
        <f>IF($E28="","",VLOOKUP($E28,'F12 előkészítő'!$A$7:$O$48,3))</f>
        <v>Ádám</v>
      </c>
      <c r="H28" s="372"/>
      <c r="I28" s="372" t="str">
        <f>IF($E28="","",VLOOKUP($E28,'F12 előkészítő'!$A$7:$O$48,4))</f>
        <v>Bajai</v>
      </c>
      <c r="J28" s="354"/>
      <c r="K28" s="356"/>
      <c r="L28" s="381"/>
      <c r="M28" s="356" t="s">
        <v>263</v>
      </c>
      <c r="N28" s="383"/>
      <c r="O28" s="357"/>
      <c r="P28" s="508"/>
      <c r="Q28" s="357"/>
      <c r="R28" s="508"/>
      <c r="S28" s="361"/>
      <c r="Y28" s="296"/>
      <c r="Z28" s="296"/>
      <c r="AA28" s="296"/>
      <c r="AB28" s="296"/>
      <c r="AC28" s="296"/>
      <c r="AD28" s="296"/>
      <c r="AE28" s="296"/>
      <c r="AF28" s="296"/>
      <c r="AG28" s="296"/>
      <c r="AH28" s="296"/>
      <c r="AI28" s="296"/>
      <c r="AJ28" s="296"/>
      <c r="AK28" s="296"/>
      <c r="AL28" s="392"/>
      <c r="AM28" s="392"/>
    </row>
    <row r="29" spans="1:39" s="63" customFormat="1" ht="9.6" customHeight="1">
      <c r="A29" s="348"/>
      <c r="B29" s="364"/>
      <c r="C29" s="364"/>
      <c r="D29" s="365"/>
      <c r="E29" s="375"/>
      <c r="F29" s="356"/>
      <c r="G29" s="356"/>
      <c r="H29" s="367"/>
      <c r="I29" s="377" t="s">
        <v>231</v>
      </c>
      <c r="J29" s="369" t="s">
        <v>235</v>
      </c>
      <c r="K29" s="370" t="str">
        <f>UPPER(IF(OR(J29="a",J29="as"),F28,IF(OR(J29="b",J29="bs"),F30,0)))</f>
        <v>CSILLAG</v>
      </c>
      <c r="L29" s="384"/>
      <c r="M29" s="356"/>
      <c r="N29" s="383"/>
      <c r="O29" s="357"/>
      <c r="P29" s="508"/>
      <c r="Q29" s="357"/>
      <c r="R29" s="508"/>
      <c r="S29" s="361"/>
      <c r="Y29" s="392"/>
      <c r="Z29" s="392"/>
      <c r="AA29" s="392"/>
      <c r="AB29" s="392"/>
      <c r="AC29" s="392"/>
      <c r="AD29" s="392"/>
      <c r="AE29" s="392"/>
      <c r="AF29" s="392"/>
      <c r="AG29" s="392"/>
      <c r="AH29" s="392"/>
      <c r="AI29" s="392"/>
      <c r="AJ29" s="392"/>
      <c r="AK29" s="392"/>
      <c r="AL29" s="392"/>
      <c r="AM29" s="392"/>
    </row>
    <row r="30" spans="1:39" s="63" customFormat="1" ht="9.6" customHeight="1">
      <c r="A30" s="363">
        <v>12</v>
      </c>
      <c r="B30" s="349">
        <f>IF($E30="","",VLOOKUP($E30,'F12 előkészítő'!$A$7:$O$48,14))</f>
        <v>0</v>
      </c>
      <c r="C30" s="349">
        <f>IF($E30="","",VLOOKUP($E30,'F12 előkészítő'!$A$7:$O$48,15))</f>
        <v>0</v>
      </c>
      <c r="D30" s="351">
        <f>IF($E30="","",VLOOKUP($E30,'F12 előkészítő'!$A$7:$O$48,5))</f>
        <v>0</v>
      </c>
      <c r="E30" s="352">
        <v>21</v>
      </c>
      <c r="F30" s="372" t="str">
        <f>UPPER(IF($E30="","",VLOOKUP($E30,'F12 előkészítő'!$A$7:$O$48,2)))</f>
        <v>BYE</v>
      </c>
      <c r="G30" s="372">
        <f>IF($E30="","",VLOOKUP($E30,'F12 előkészítő'!$A$7:$O$48,3))</f>
        <v>0</v>
      </c>
      <c r="H30" s="372"/>
      <c r="I30" s="372">
        <f>IF($E30="","",VLOOKUP($E30,'F12 előkészítő'!$A$7:$O$48,4))</f>
        <v>0</v>
      </c>
      <c r="J30" s="385"/>
      <c r="K30" s="356"/>
      <c r="L30" s="356"/>
      <c r="M30" s="356"/>
      <c r="N30" s="383"/>
      <c r="O30" s="357"/>
      <c r="P30" s="508"/>
      <c r="Q30" s="357"/>
      <c r="R30" s="508"/>
      <c r="S30" s="361"/>
      <c r="Y30" s="392"/>
      <c r="Z30" s="392"/>
      <c r="AA30" s="392"/>
      <c r="AB30" s="392"/>
      <c r="AC30" s="392"/>
      <c r="AD30" s="392"/>
      <c r="AE30" s="392"/>
      <c r="AF30" s="392"/>
      <c r="AG30" s="392"/>
      <c r="AH30" s="392"/>
      <c r="AI30" s="392"/>
      <c r="AJ30" s="392"/>
      <c r="AK30" s="392"/>
      <c r="AL30" s="392"/>
      <c r="AM30" s="392"/>
    </row>
    <row r="31" spans="1:39" s="63" customFormat="1" ht="9.6" customHeight="1">
      <c r="A31" s="363"/>
      <c r="B31" s="364"/>
      <c r="C31" s="364"/>
      <c r="D31" s="365"/>
      <c r="E31" s="375"/>
      <c r="F31" s="356"/>
      <c r="G31" s="356"/>
      <c r="H31" s="367"/>
      <c r="I31" s="356"/>
      <c r="J31" s="376"/>
      <c r="K31" s="356"/>
      <c r="L31" s="356"/>
      <c r="M31" s="377" t="s">
        <v>231</v>
      </c>
      <c r="N31" s="378" t="s">
        <v>239</v>
      </c>
      <c r="O31" s="370" t="str">
        <f>UPPER(IF(OR(N31="a",N31="as"),M27,IF(OR(N31="b",N31="bs"),M35,0)))</f>
        <v>CSAVAJDA</v>
      </c>
      <c r="P31" s="512"/>
      <c r="Q31" s="357"/>
      <c r="R31" s="508"/>
      <c r="S31" s="361"/>
      <c r="AI31" s="392"/>
      <c r="AJ31" s="392"/>
      <c r="AK31" s="392"/>
    </row>
    <row r="32" spans="1:39" s="63" customFormat="1" ht="9.6" customHeight="1">
      <c r="A32" s="363">
        <v>13</v>
      </c>
      <c r="B32" s="349">
        <f>IF($E32="","",VLOOKUP($E32,'F12 előkészítő'!$A$7:$O$48,14))</f>
        <v>0</v>
      </c>
      <c r="C32" s="349">
        <f>IF($E32="","",VLOOKUP($E32,'F12 előkészítő'!$A$7:$O$48,15))</f>
        <v>80</v>
      </c>
      <c r="D32" s="351">
        <f>IF($E32="","",VLOOKUP($E32,'F12 előkészítő'!$A$7:$O$48,5))</f>
        <v>0</v>
      </c>
      <c r="E32" s="352">
        <v>18</v>
      </c>
      <c r="F32" s="372" t="str">
        <f>UPPER(IF($E32="","",VLOOKUP($E32,'F12 előkészítő'!$A$7:$O$48,2)))</f>
        <v>SOMOGYI</v>
      </c>
      <c r="G32" s="372" t="str">
        <f>IF($E32="","",VLOOKUP($E32,'F12 előkészítő'!$A$7:$O$48,3))</f>
        <v>Vince</v>
      </c>
      <c r="H32" s="372"/>
      <c r="I32" s="372" t="str">
        <f>IF($E32="","",VLOOKUP($E32,'F12 előkészítő'!$A$7:$O$48,4))</f>
        <v>MTK</v>
      </c>
      <c r="J32" s="387"/>
      <c r="K32" s="356"/>
      <c r="L32" s="356"/>
      <c r="M32" s="356"/>
      <c r="N32" s="383"/>
      <c r="O32" s="382" t="s">
        <v>241</v>
      </c>
      <c r="P32" s="358"/>
      <c r="Q32" s="357"/>
      <c r="R32" s="508"/>
      <c r="S32" s="361"/>
      <c r="AI32" s="392"/>
      <c r="AJ32" s="392"/>
      <c r="AK32" s="392"/>
    </row>
    <row r="33" spans="1:37" s="63" customFormat="1" ht="9.6" customHeight="1">
      <c r="A33" s="363"/>
      <c r="B33" s="364"/>
      <c r="C33" s="364"/>
      <c r="D33" s="365"/>
      <c r="E33" s="375"/>
      <c r="F33" s="356"/>
      <c r="G33" s="356"/>
      <c r="H33" s="367"/>
      <c r="I33" s="377" t="s">
        <v>231</v>
      </c>
      <c r="J33" s="369" t="s">
        <v>232</v>
      </c>
      <c r="K33" s="370" t="str">
        <f>UPPER(IF(OR(J33="a",J33="as"),F32,IF(OR(J33="b",J33="bs"),F34,0)))</f>
        <v>BILIK</v>
      </c>
      <c r="L33" s="370"/>
      <c r="M33" s="356"/>
      <c r="N33" s="383"/>
      <c r="O33" s="357"/>
      <c r="P33" s="358"/>
      <c r="Q33" s="357"/>
      <c r="R33" s="508"/>
      <c r="S33" s="361"/>
      <c r="AI33" s="392"/>
      <c r="AJ33" s="392"/>
      <c r="AK33" s="392"/>
    </row>
    <row r="34" spans="1:37" s="63" customFormat="1" ht="9.6" customHeight="1">
      <c r="A34" s="363">
        <v>14</v>
      </c>
      <c r="B34" s="349">
        <f>IF($E34="","",VLOOKUP($E34,'F12 előkészítő'!$A$7:$O$48,14))</f>
        <v>0</v>
      </c>
      <c r="C34" s="349" t="str">
        <f>IF($E34="","",VLOOKUP($E34,'F12 előkészítő'!$A$7:$O$48,15))</f>
        <v>-</v>
      </c>
      <c r="D34" s="351">
        <f>IF($E34="","",VLOOKUP($E34,'F12 előkészítő'!$A$7:$O$48,5))</f>
        <v>0</v>
      </c>
      <c r="E34" s="352">
        <v>19</v>
      </c>
      <c r="F34" s="372" t="str">
        <f>UPPER(IF($E34="","",VLOOKUP($E34,'F12 előkészítő'!$A$7:$O$48,2)))</f>
        <v>BILIK</v>
      </c>
      <c r="G34" s="372" t="str">
        <f>IF($E34="","",VLOOKUP($E34,'F12 előkészítő'!$A$7:$O$48,3))</f>
        <v>Benjámin</v>
      </c>
      <c r="H34" s="372"/>
      <c r="I34" s="372" t="str">
        <f>IF($E34="","",VLOOKUP($E34,'F12 előkészítő'!$A$7:$O$48,4))</f>
        <v>Future</v>
      </c>
      <c r="J34" s="373"/>
      <c r="K34" s="356" t="s">
        <v>260</v>
      </c>
      <c r="L34" s="374"/>
      <c r="M34" s="356"/>
      <c r="N34" s="383"/>
      <c r="O34" s="357"/>
      <c r="P34" s="358"/>
      <c r="Q34" s="357"/>
      <c r="R34" s="508"/>
      <c r="S34" s="361"/>
      <c r="AI34" s="392"/>
      <c r="AJ34" s="392"/>
      <c r="AK34" s="392"/>
    </row>
    <row r="35" spans="1:37" s="63" customFormat="1" ht="9.6" customHeight="1">
      <c r="A35" s="363"/>
      <c r="B35" s="364"/>
      <c r="C35" s="364"/>
      <c r="D35" s="365"/>
      <c r="E35" s="375"/>
      <c r="F35" s="356"/>
      <c r="G35" s="356"/>
      <c r="H35" s="367"/>
      <c r="I35" s="356"/>
      <c r="J35" s="376"/>
      <c r="K35" s="377" t="s">
        <v>231</v>
      </c>
      <c r="L35" s="378" t="s">
        <v>235</v>
      </c>
      <c r="M35" s="370" t="str">
        <f>UPPER(IF(OR(L35="a",L35="as"),K33,IF(OR(L35="b",L35="bs"),K37,0)))</f>
        <v>BILIK</v>
      </c>
      <c r="N35" s="389"/>
      <c r="O35" s="357"/>
      <c r="P35" s="358"/>
      <c r="Q35" s="357"/>
      <c r="R35" s="508"/>
      <c r="S35" s="361"/>
      <c r="AI35" s="392"/>
      <c r="AJ35" s="392"/>
      <c r="AK35" s="392"/>
    </row>
    <row r="36" spans="1:37" s="63" customFormat="1" ht="9.6" customHeight="1">
      <c r="A36" s="363">
        <v>15</v>
      </c>
      <c r="B36" s="349">
        <f>IF($E36="","",VLOOKUP($E36,'F12 előkészítő'!$A$7:$O$48,14))</f>
        <v>0</v>
      </c>
      <c r="C36" s="349">
        <f>IF($E36="","",VLOOKUP($E36,'F12 előkészítő'!$A$7:$O$48,15))</f>
        <v>52</v>
      </c>
      <c r="D36" s="351">
        <f>IF($E36="","",VLOOKUP($E36,'F12 előkészítő'!$A$7:$O$48,5))</f>
        <v>0</v>
      </c>
      <c r="E36" s="352">
        <v>9</v>
      </c>
      <c r="F36" s="372" t="str">
        <f>UPPER(IF($E36="","",VLOOKUP($E36,'F12 előkészítő'!$A$7:$O$48,2)))</f>
        <v>CSORDÁS</v>
      </c>
      <c r="G36" s="372" t="str">
        <f>IF($E36="","",VLOOKUP($E36,'F12 előkészítő'!$A$7:$O$48,3))</f>
        <v>Zoltán Péter</v>
      </c>
      <c r="H36" s="372"/>
      <c r="I36" s="372" t="str">
        <f>IF($E36="","",VLOOKUP($E36,'F12 előkészítő'!$A$7:$O$48,4))</f>
        <v>TopSport</v>
      </c>
      <c r="J36" s="354"/>
      <c r="K36" s="356"/>
      <c r="L36" s="381"/>
      <c r="M36" s="356" t="s">
        <v>313</v>
      </c>
      <c r="N36" s="380"/>
      <c r="O36" s="357"/>
      <c r="P36" s="358"/>
      <c r="Q36" s="357"/>
      <c r="R36" s="508"/>
      <c r="S36" s="361"/>
      <c r="AI36" s="392"/>
      <c r="AJ36" s="392"/>
      <c r="AK36" s="392"/>
    </row>
    <row r="37" spans="1:37" s="63" customFormat="1" ht="9.6" customHeight="1">
      <c r="A37" s="363"/>
      <c r="B37" s="364"/>
      <c r="C37" s="364"/>
      <c r="D37" s="365"/>
      <c r="E37" s="366"/>
      <c r="F37" s="356"/>
      <c r="G37" s="356"/>
      <c r="H37" s="367"/>
      <c r="I37" s="377" t="s">
        <v>231</v>
      </c>
      <c r="J37" s="369" t="s">
        <v>235</v>
      </c>
      <c r="K37" s="370" t="str">
        <f>UPPER(IF(OR(J37="a",J37="as"),F36,IF(OR(J37="b",J37="bs"),F38,0)))</f>
        <v>CSORDÁS</v>
      </c>
      <c r="L37" s="384"/>
      <c r="M37" s="356"/>
      <c r="N37" s="380"/>
      <c r="O37" s="357"/>
      <c r="P37" s="358"/>
      <c r="Q37" s="357"/>
      <c r="R37" s="508"/>
      <c r="S37" s="361"/>
      <c r="AI37" s="392"/>
      <c r="AJ37" s="392"/>
      <c r="AK37" s="392"/>
    </row>
    <row r="38" spans="1:37" s="63" customFormat="1" ht="9.6" customHeight="1">
      <c r="A38" s="348">
        <v>16</v>
      </c>
      <c r="B38" s="349">
        <f>IF($E38="","",VLOOKUP($E38,'F12 előkészítő'!$A$7:$O$48,14))</f>
        <v>0</v>
      </c>
      <c r="C38" s="349">
        <f>IF($E38="","",VLOOKUP($E38,'F12 előkészítő'!$A$7:$O$48,15))</f>
        <v>0</v>
      </c>
      <c r="D38" s="351">
        <f>IF($E38="","",VLOOKUP($E38,'F12 előkészítő'!$A$7:$O$48,5))</f>
        <v>0</v>
      </c>
      <c r="E38" s="352">
        <v>21</v>
      </c>
      <c r="F38" s="372" t="str">
        <f>UPPER(IF($E38="","",VLOOKUP($E38,'F12 előkészítő'!$A$7:$O$48,2)))</f>
        <v>BYE</v>
      </c>
      <c r="G38" s="353">
        <f>IF($E38="","",VLOOKUP($E38,'F12 előkészítő'!$A$7:$O$48,3))</f>
        <v>0</v>
      </c>
      <c r="H38" s="353"/>
      <c r="I38" s="353">
        <f>IF($E38="","",VLOOKUP($E38,'F12 előkészítő'!$A$7:$O$48,4))</f>
        <v>0</v>
      </c>
      <c r="J38" s="385"/>
      <c r="K38" s="356"/>
      <c r="L38" s="356"/>
      <c r="M38" s="356"/>
      <c r="N38" s="380"/>
      <c r="O38" s="358"/>
      <c r="P38" s="358"/>
      <c r="Q38" s="357"/>
      <c r="R38" s="508"/>
      <c r="S38" s="361"/>
      <c r="AI38" s="392"/>
      <c r="AJ38" s="392"/>
      <c r="AK38" s="392"/>
    </row>
    <row r="39" spans="1:37" s="63" customFormat="1" ht="9.6" customHeight="1">
      <c r="A39" s="363"/>
      <c r="B39" s="364"/>
      <c r="C39" s="364"/>
      <c r="D39" s="365"/>
      <c r="E39" s="366"/>
      <c r="F39" s="356"/>
      <c r="G39" s="356"/>
      <c r="H39" s="367"/>
      <c r="I39" s="356"/>
      <c r="J39" s="376"/>
      <c r="K39" s="356"/>
      <c r="L39" s="356"/>
      <c r="M39" s="356"/>
      <c r="N39" s="380"/>
      <c r="O39" s="513" t="s">
        <v>314</v>
      </c>
      <c r="P39" s="514"/>
      <c r="Q39" s="370" t="str">
        <f>UPPER(IF(OR(P40="a",P40="as"),Q23,IF(OR(P40="b",P40="bs"),Q55,0)))</f>
        <v>CSAVAJDA</v>
      </c>
      <c r="R39" s="515"/>
      <c r="S39" s="361"/>
      <c r="AI39" s="392"/>
      <c r="AJ39" s="392"/>
      <c r="AK39" s="392"/>
    </row>
    <row r="40" spans="1:37" s="63" customFormat="1" ht="9.6" customHeight="1">
      <c r="A40" s="348">
        <v>17</v>
      </c>
      <c r="B40" s="349">
        <f>IF($E40="","",VLOOKUP($E40,'F12 előkészítő'!$A$7:$O$48,14))</f>
        <v>0</v>
      </c>
      <c r="C40" s="349">
        <f>IF($E40="","",VLOOKUP($E40,'F12 előkészítő'!$A$7:$O$48,15))</f>
        <v>37</v>
      </c>
      <c r="D40" s="351">
        <f>IF($E40="","",VLOOKUP($E40,'F12 előkészítő'!$A$7:$O$48,5))</f>
        <v>0</v>
      </c>
      <c r="E40" s="352">
        <v>5</v>
      </c>
      <c r="F40" s="372" t="str">
        <f>UPPER(IF($E40="","",VLOOKUP($E40,'F12 előkészítő'!$A$7:$O$48,2)))</f>
        <v>SZABÓ</v>
      </c>
      <c r="G40" s="372" t="str">
        <f>IF($E40="","",VLOOKUP($E40,'F12 előkészítő'!$A$7:$O$48,3))</f>
        <v>Barnabás</v>
      </c>
      <c r="H40" s="372"/>
      <c r="I40" s="372" t="str">
        <f>IF($E40="","",VLOOKUP($E40,'F12 előkészítő'!$A$7:$O$48,4))</f>
        <v>Bíbic</v>
      </c>
      <c r="J40" s="354"/>
      <c r="K40" s="356"/>
      <c r="L40" s="356"/>
      <c r="M40" s="356"/>
      <c r="N40" s="380"/>
      <c r="O40" s="377" t="s">
        <v>231</v>
      </c>
      <c r="P40" s="516" t="s">
        <v>239</v>
      </c>
      <c r="Q40" s="382" t="s">
        <v>315</v>
      </c>
      <c r="R40" s="508"/>
      <c r="S40" s="361"/>
      <c r="AI40" s="392"/>
      <c r="AJ40" s="392"/>
      <c r="AK40" s="392"/>
    </row>
    <row r="41" spans="1:37" s="63" customFormat="1" ht="9.6" customHeight="1">
      <c r="A41" s="363"/>
      <c r="B41" s="364"/>
      <c r="C41" s="364"/>
      <c r="D41" s="365"/>
      <c r="E41" s="366"/>
      <c r="F41" s="356"/>
      <c r="G41" s="356"/>
      <c r="H41" s="367"/>
      <c r="I41" s="377" t="s">
        <v>231</v>
      </c>
      <c r="J41" s="369" t="s">
        <v>235</v>
      </c>
      <c r="K41" s="370" t="str">
        <f>UPPER(IF(OR(J41="a",J41="as"),F40,IF(OR(J41="b",J41="bs"),F42,0)))</f>
        <v>SZABÓ</v>
      </c>
      <c r="L41" s="370"/>
      <c r="M41" s="356"/>
      <c r="N41" s="380"/>
      <c r="O41" s="357"/>
      <c r="P41" s="358"/>
      <c r="Q41" s="357"/>
      <c r="R41" s="508"/>
      <c r="S41" s="361"/>
      <c r="AI41" s="392"/>
      <c r="AJ41" s="392"/>
      <c r="AK41" s="392"/>
    </row>
    <row r="42" spans="1:37" s="63" customFormat="1" ht="9.6" customHeight="1">
      <c r="A42" s="363">
        <v>18</v>
      </c>
      <c r="B42" s="349">
        <f>IF($E42="","",VLOOKUP($E42,'F12 előkészítő'!$A$7:$O$48,14))</f>
        <v>0</v>
      </c>
      <c r="C42" s="349">
        <f>IF($E42="","",VLOOKUP($E42,'F12 előkészítő'!$A$7:$O$48,15))</f>
        <v>0</v>
      </c>
      <c r="D42" s="351">
        <f>IF($E42="","",VLOOKUP($E42,'F12 előkészítő'!$A$7:$O$48,5))</f>
        <v>0</v>
      </c>
      <c r="E42" s="352">
        <v>21</v>
      </c>
      <c r="F42" s="372" t="str">
        <f>UPPER(IF($E42="","",VLOOKUP($E42,'F12 előkészítő'!$A$7:$O$48,2)))</f>
        <v>BYE</v>
      </c>
      <c r="G42" s="372">
        <f>IF($E42="","",VLOOKUP($E42,'F12 előkészítő'!$A$7:$O$48,3))</f>
        <v>0</v>
      </c>
      <c r="H42" s="372"/>
      <c r="I42" s="372">
        <f>IF($E42="","",VLOOKUP($E42,'F12 előkészítő'!$A$7:$O$48,4))</f>
        <v>0</v>
      </c>
      <c r="J42" s="373"/>
      <c r="K42" s="356"/>
      <c r="L42" s="374"/>
      <c r="M42" s="356"/>
      <c r="N42" s="380"/>
      <c r="O42" s="357"/>
      <c r="P42" s="358"/>
      <c r="Q42" s="517" t="s">
        <v>228</v>
      </c>
      <c r="R42" s="517"/>
      <c r="S42" s="361"/>
      <c r="AI42" s="392"/>
      <c r="AJ42" s="392"/>
      <c r="AK42" s="392"/>
    </row>
    <row r="43" spans="1:37" s="63" customFormat="1" ht="9.6" customHeight="1">
      <c r="A43" s="363"/>
      <c r="B43" s="364"/>
      <c r="C43" s="364"/>
      <c r="D43" s="365"/>
      <c r="E43" s="375"/>
      <c r="F43" s="356"/>
      <c r="G43" s="356"/>
      <c r="H43" s="367"/>
      <c r="I43" s="356"/>
      <c r="J43" s="376"/>
      <c r="K43" s="377" t="s">
        <v>231</v>
      </c>
      <c r="L43" s="378" t="s">
        <v>235</v>
      </c>
      <c r="M43" s="370" t="str">
        <f>UPPER(IF(OR(L43="a",L43="as"),K41,IF(OR(L43="b",L43="bs"),K45,0)))</f>
        <v>SZABÓ</v>
      </c>
      <c r="N43" s="379"/>
      <c r="O43" s="357"/>
      <c r="P43" s="358"/>
      <c r="Q43" s="357"/>
      <c r="R43" s="508"/>
      <c r="S43" s="361"/>
      <c r="AI43" s="392"/>
      <c r="AJ43" s="392"/>
      <c r="AK43" s="392"/>
    </row>
    <row r="44" spans="1:37" s="63" customFormat="1" ht="9.6" customHeight="1">
      <c r="A44" s="363">
        <v>19</v>
      </c>
      <c r="B44" s="349">
        <f>IF($E44="","",VLOOKUP($E44,'F12 előkészítő'!$A$7:$O$48,14))</f>
        <v>0</v>
      </c>
      <c r="C44" s="349" t="str">
        <f>IF($E44="","",VLOOKUP($E44,'F12 előkészítő'!$A$7:$O$48,15))</f>
        <v>-</v>
      </c>
      <c r="D44" s="351">
        <f>IF($E44="","",VLOOKUP($E44,'F12 előkészítő'!$A$7:$O$48,5))</f>
        <v>0</v>
      </c>
      <c r="E44" s="352">
        <v>20</v>
      </c>
      <c r="F44" s="372" t="str">
        <f>UPPER(IF($E44="","",VLOOKUP($E44,'F12 előkészítő'!$A$7:$O$48,2)))</f>
        <v>PAPP</v>
      </c>
      <c r="G44" s="372" t="str">
        <f>IF($E44="","",VLOOKUP($E44,'F12 előkészítő'!$A$7:$O$48,3))</f>
        <v>Márton</v>
      </c>
      <c r="H44" s="372"/>
      <c r="I44" s="372" t="str">
        <f>IF($E44="","",VLOOKUP($E44,'F12 előkészítő'!$A$7:$O$48,4))</f>
        <v>Sólyomszem</v>
      </c>
      <c r="J44" s="354"/>
      <c r="K44" s="356"/>
      <c r="L44" s="381"/>
      <c r="M44" s="356" t="s">
        <v>237</v>
      </c>
      <c r="N44" s="383"/>
      <c r="O44" s="357"/>
      <c r="P44" s="358"/>
      <c r="Q44" s="357"/>
      <c r="R44" s="508"/>
      <c r="S44" s="361"/>
      <c r="AI44" s="392"/>
      <c r="AJ44" s="392"/>
      <c r="AK44" s="392"/>
    </row>
    <row r="45" spans="1:37" s="63" customFormat="1" ht="9.6" customHeight="1">
      <c r="A45" s="363"/>
      <c r="B45" s="364"/>
      <c r="C45" s="364"/>
      <c r="D45" s="365"/>
      <c r="E45" s="375"/>
      <c r="F45" s="356"/>
      <c r="G45" s="356"/>
      <c r="H45" s="367"/>
      <c r="I45" s="377" t="s">
        <v>231</v>
      </c>
      <c r="J45" s="369" t="s">
        <v>232</v>
      </c>
      <c r="K45" s="370" t="str">
        <f>UPPER(IF(OR(J45="a",J45="as"),F44,IF(OR(J45="b",J45="bs"),F46,0)))</f>
        <v>FEHÉRVÁRI</v>
      </c>
      <c r="L45" s="384"/>
      <c r="M45" s="356"/>
      <c r="N45" s="383"/>
      <c r="O45" s="357"/>
      <c r="P45" s="358"/>
      <c r="Q45" s="357"/>
      <c r="R45" s="508"/>
      <c r="S45" s="361"/>
      <c r="AI45" s="392"/>
      <c r="AJ45" s="392"/>
      <c r="AK45" s="392"/>
    </row>
    <row r="46" spans="1:37" s="63" customFormat="1" ht="9.6" customHeight="1">
      <c r="A46" s="363">
        <v>20</v>
      </c>
      <c r="B46" s="349">
        <f>IF($E46="","",VLOOKUP($E46,'F12 előkészítő'!$A$7:$O$48,14))</f>
        <v>0</v>
      </c>
      <c r="C46" s="349">
        <f>IF($E46="","",VLOOKUP($E46,'F12 előkészítő'!$A$7:$O$48,15))</f>
        <v>64</v>
      </c>
      <c r="D46" s="351">
        <f>IF($E46="","",VLOOKUP($E46,'F12 előkészítő'!$A$7:$O$48,5))</f>
        <v>0</v>
      </c>
      <c r="E46" s="352">
        <v>14</v>
      </c>
      <c r="F46" s="372" t="str">
        <f>UPPER(IF($E46="","",VLOOKUP($E46,'F12 előkészítő'!$A$7:$O$48,2)))</f>
        <v>FEHÉRVÁRI</v>
      </c>
      <c r="G46" s="372" t="str">
        <f>IF($E46="","",VLOOKUP($E46,'F12 előkészítő'!$A$7:$O$48,3))</f>
        <v>Balázs</v>
      </c>
      <c r="H46" s="372"/>
      <c r="I46" s="372" t="str">
        <f>IF($E46="","",VLOOKUP($E46,'F12 előkészítő'!$A$7:$O$48,4))</f>
        <v>Fortuna</v>
      </c>
      <c r="J46" s="385"/>
      <c r="K46" s="356" t="s">
        <v>234</v>
      </c>
      <c r="L46" s="356"/>
      <c r="M46" s="356"/>
      <c r="N46" s="383"/>
      <c r="O46" s="357"/>
      <c r="P46" s="358"/>
      <c r="Q46" s="357"/>
      <c r="R46" s="508"/>
      <c r="S46" s="361"/>
      <c r="AI46" s="392"/>
      <c r="AJ46" s="392"/>
      <c r="AK46" s="392"/>
    </row>
    <row r="47" spans="1:37" s="63" customFormat="1" ht="9.6" customHeight="1">
      <c r="A47" s="363"/>
      <c r="B47" s="364"/>
      <c r="C47" s="364"/>
      <c r="D47" s="365"/>
      <c r="E47" s="375"/>
      <c r="F47" s="356"/>
      <c r="G47" s="356"/>
      <c r="H47" s="367"/>
      <c r="I47" s="356"/>
      <c r="J47" s="376"/>
      <c r="K47" s="356"/>
      <c r="L47" s="356"/>
      <c r="M47" s="377" t="s">
        <v>231</v>
      </c>
      <c r="N47" s="378" t="s">
        <v>238</v>
      </c>
      <c r="O47" s="370" t="str">
        <f>UPPER(IF(OR(N47="a",N47="as"),M43,IF(OR(N47="b",N47="bs"),M51,0)))</f>
        <v>IELISZEJEV</v>
      </c>
      <c r="P47" s="510"/>
      <c r="Q47" s="357"/>
      <c r="R47" s="508"/>
      <c r="S47" s="361"/>
      <c r="AI47" s="392"/>
      <c r="AJ47" s="392"/>
      <c r="AK47" s="392"/>
    </row>
    <row r="48" spans="1:37" s="63" customFormat="1" ht="9.6" customHeight="1">
      <c r="A48" s="363">
        <v>21</v>
      </c>
      <c r="B48" s="349">
        <f>IF($E48="","",VLOOKUP($E48,'F12 előkészítő'!$A$7:$O$48,14))</f>
        <v>0</v>
      </c>
      <c r="C48" s="349">
        <f>IF($E48="","",VLOOKUP($E48,'F12 előkészítő'!$A$7:$O$48,15))</f>
        <v>49</v>
      </c>
      <c r="D48" s="351">
        <f>IF($E48="","",VLOOKUP($E48,'F12 előkészítő'!$A$7:$O$48,5))</f>
        <v>0</v>
      </c>
      <c r="E48" s="352">
        <v>8</v>
      </c>
      <c r="F48" s="372" t="str">
        <f>UPPER(IF($E48="","",VLOOKUP($E48,'F12 előkészítő'!$A$7:$O$48,2)))</f>
        <v>SZABÓ</v>
      </c>
      <c r="G48" s="372" t="str">
        <f>IF($E48="","",VLOOKUP($E48,'F12 előkészítő'!$A$7:$O$48,3))</f>
        <v>Mátyás</v>
      </c>
      <c r="H48" s="372"/>
      <c r="I48" s="372" t="str">
        <f>IF($E48="","",VLOOKUP($E48,'F12 előkészítő'!$A$7:$O$48,4))</f>
        <v>SVSE</v>
      </c>
      <c r="J48" s="387"/>
      <c r="K48" s="356"/>
      <c r="L48" s="356"/>
      <c r="M48" s="356"/>
      <c r="N48" s="383"/>
      <c r="O48" s="382" t="s">
        <v>258</v>
      </c>
      <c r="P48" s="508"/>
      <c r="Q48" s="357"/>
      <c r="R48" s="508"/>
      <c r="S48" s="361"/>
      <c r="AI48" s="392"/>
      <c r="AJ48" s="392"/>
      <c r="AK48" s="392"/>
    </row>
    <row r="49" spans="1:37" s="63" customFormat="1" ht="9.6" customHeight="1">
      <c r="A49" s="363"/>
      <c r="B49" s="364"/>
      <c r="C49" s="364"/>
      <c r="D49" s="365"/>
      <c r="E49" s="375"/>
      <c r="F49" s="356"/>
      <c r="G49" s="356"/>
      <c r="H49" s="367"/>
      <c r="I49" s="377" t="s">
        <v>231</v>
      </c>
      <c r="J49" s="369" t="s">
        <v>235</v>
      </c>
      <c r="K49" s="370" t="str">
        <f>UPPER(IF(OR(J49="a",J49="as"),F48,IF(OR(J49="b",J49="bs"),F50,0)))</f>
        <v>SZABÓ</v>
      </c>
      <c r="L49" s="370"/>
      <c r="M49" s="356"/>
      <c r="N49" s="383"/>
      <c r="O49" s="357"/>
      <c r="P49" s="508"/>
      <c r="Q49" s="357"/>
      <c r="R49" s="508"/>
      <c r="S49" s="361"/>
      <c r="AI49" s="392"/>
      <c r="AJ49" s="392"/>
      <c r="AK49" s="392"/>
    </row>
    <row r="50" spans="1:37" s="63" customFormat="1" ht="9.6" customHeight="1">
      <c r="A50" s="363">
        <v>22</v>
      </c>
      <c r="B50" s="349">
        <f>IF($E50="","",VLOOKUP($E50,'F12 előkészítő'!$A$7:$O$48,14))</f>
        <v>0</v>
      </c>
      <c r="C50" s="349">
        <f>IF($E50="","",VLOOKUP($E50,'F12 előkészítő'!$A$7:$O$48,15))</f>
        <v>0</v>
      </c>
      <c r="D50" s="351">
        <f>IF($E50="","",VLOOKUP($E50,'F12 előkészítő'!$A$7:$O$48,5))</f>
        <v>0</v>
      </c>
      <c r="E50" s="352">
        <v>21</v>
      </c>
      <c r="F50" s="372" t="str">
        <f>UPPER(IF($E50="","",VLOOKUP($E50,'F12 előkészítő'!$A$7:$O$48,2)))</f>
        <v>BYE</v>
      </c>
      <c r="G50" s="372">
        <f>IF($E50="","",VLOOKUP($E50,'F12 előkészítő'!$A$7:$O$48,3))</f>
        <v>0</v>
      </c>
      <c r="H50" s="372"/>
      <c r="I50" s="372">
        <f>IF($E50="","",VLOOKUP($E50,'F12 előkészítő'!$A$7:$O$48,4))</f>
        <v>0</v>
      </c>
      <c r="J50" s="373"/>
      <c r="K50" s="356"/>
      <c r="L50" s="374"/>
      <c r="M50" s="356"/>
      <c r="N50" s="383"/>
      <c r="O50" s="357"/>
      <c r="P50" s="508"/>
      <c r="Q50" s="357"/>
      <c r="R50" s="508"/>
      <c r="S50" s="361"/>
      <c r="AI50" s="392"/>
      <c r="AJ50" s="392"/>
      <c r="AK50" s="392"/>
    </row>
    <row r="51" spans="1:37" s="63" customFormat="1" ht="9.6" customHeight="1">
      <c r="A51" s="363"/>
      <c r="B51" s="364"/>
      <c r="C51" s="364"/>
      <c r="D51" s="365"/>
      <c r="E51" s="375"/>
      <c r="F51" s="356"/>
      <c r="G51" s="356"/>
      <c r="H51" s="367"/>
      <c r="I51" s="356"/>
      <c r="J51" s="376"/>
      <c r="K51" s="377" t="s">
        <v>231</v>
      </c>
      <c r="L51" s="378" t="s">
        <v>238</v>
      </c>
      <c r="M51" s="370" t="str">
        <f>UPPER(IF(OR(L51="a",L51="as"),K49,IF(OR(L51="b",L51="bs"),K53,0)))</f>
        <v>IELISZEJEV</v>
      </c>
      <c r="N51" s="389"/>
      <c r="O51" s="357"/>
      <c r="P51" s="508"/>
      <c r="Q51" s="357"/>
      <c r="R51" s="508"/>
      <c r="S51" s="361"/>
      <c r="AI51" s="392"/>
      <c r="AJ51" s="392"/>
      <c r="AK51" s="392"/>
    </row>
    <row r="52" spans="1:37" s="63" customFormat="1" ht="9.6" customHeight="1">
      <c r="A52" s="363">
        <v>23</v>
      </c>
      <c r="B52" s="349">
        <f>IF($E52="","",VLOOKUP($E52,'F12 előkészítő'!$A$7:$O$48,14))</f>
        <v>0</v>
      </c>
      <c r="C52" s="349">
        <f>IF($E52="","",VLOOKUP($E52,'F12 előkészítő'!$A$7:$O$48,15))</f>
        <v>0</v>
      </c>
      <c r="D52" s="351">
        <f>IF($E52="","",VLOOKUP($E52,'F12 előkészítő'!$A$7:$O$48,5))</f>
        <v>0</v>
      </c>
      <c r="E52" s="352">
        <v>21</v>
      </c>
      <c r="F52" s="372" t="str">
        <f>UPPER(IF($E52="","",VLOOKUP($E52,'F12 előkészítő'!$A$7:$O$48,2)))</f>
        <v>BYE</v>
      </c>
      <c r="G52" s="372">
        <f>IF($E52="","",VLOOKUP($E52,'F12 előkészítő'!$A$7:$O$48,3))</f>
        <v>0</v>
      </c>
      <c r="H52" s="372"/>
      <c r="I52" s="372">
        <f>IF($E52="","",VLOOKUP($E52,'F12 előkészítő'!$A$7:$O$48,4))</f>
        <v>0</v>
      </c>
      <c r="J52" s="354"/>
      <c r="K52" s="356"/>
      <c r="L52" s="381"/>
      <c r="M52" s="356" t="s">
        <v>258</v>
      </c>
      <c r="N52" s="380"/>
      <c r="O52" s="357"/>
      <c r="P52" s="508"/>
      <c r="Q52" s="357"/>
      <c r="R52" s="508"/>
      <c r="S52" s="361"/>
      <c r="AI52" s="392"/>
      <c r="AJ52" s="392"/>
      <c r="AK52" s="392"/>
    </row>
    <row r="53" spans="1:37" s="63" customFormat="1" ht="9.6" customHeight="1">
      <c r="A53" s="363"/>
      <c r="B53" s="364"/>
      <c r="C53" s="364"/>
      <c r="D53" s="365"/>
      <c r="E53" s="366"/>
      <c r="F53" s="356"/>
      <c r="G53" s="356"/>
      <c r="H53" s="367"/>
      <c r="I53" s="377" t="s">
        <v>231</v>
      </c>
      <c r="J53" s="369" t="s">
        <v>238</v>
      </c>
      <c r="K53" s="370" t="str">
        <f>UPPER(IF(OR(J53="a",J53="as"),F52,IF(OR(J53="b",J53="bs"),F54,0)))</f>
        <v>IELISZEJEV</v>
      </c>
      <c r="L53" s="384"/>
      <c r="M53" s="356"/>
      <c r="N53" s="380"/>
      <c r="O53" s="357"/>
      <c r="P53" s="508"/>
      <c r="Q53" s="357"/>
      <c r="R53" s="508"/>
      <c r="S53" s="361"/>
      <c r="AI53" s="392"/>
      <c r="AJ53" s="392"/>
      <c r="AK53" s="392"/>
    </row>
    <row r="54" spans="1:37" s="63" customFormat="1" ht="9.6" customHeight="1">
      <c r="A54" s="348">
        <v>24</v>
      </c>
      <c r="B54" s="349">
        <f>IF($E54="","",VLOOKUP($E54,'F12 előkészítő'!$A$7:$O$48,14))</f>
        <v>0</v>
      </c>
      <c r="C54" s="349">
        <f>IF($E54="","",VLOOKUP($E54,'F12 előkészítő'!$A$7:$O$48,15))</f>
        <v>36</v>
      </c>
      <c r="D54" s="351">
        <f>IF($E54="","",VLOOKUP($E54,'F12 előkészítő'!$A$7:$O$48,5))</f>
        <v>0</v>
      </c>
      <c r="E54" s="352">
        <v>4</v>
      </c>
      <c r="F54" s="353" t="str">
        <f>UPPER(IF($E54="","",VLOOKUP($E54,'F12 előkészítő'!$A$7:$O$48,2)))</f>
        <v>IELISZEJEV</v>
      </c>
      <c r="G54" s="353" t="str">
        <f>IF($E54="","",VLOOKUP($E54,'F12 előkészítő'!$A$7:$O$48,3))</f>
        <v>Mihály</v>
      </c>
      <c r="H54" s="353"/>
      <c r="I54" s="353" t="str">
        <f>IF($E54="","",VLOOKUP($E54,'F12 előkészítő'!$A$7:$O$48,4))</f>
        <v>Alfa TI</v>
      </c>
      <c r="J54" s="385"/>
      <c r="K54" s="356"/>
      <c r="L54" s="356"/>
      <c r="M54" s="356"/>
      <c r="N54" s="380"/>
      <c r="O54" s="357"/>
      <c r="P54" s="508"/>
      <c r="Q54" s="357"/>
      <c r="R54" s="508"/>
      <c r="S54" s="361"/>
      <c r="AI54" s="392"/>
      <c r="AJ54" s="392"/>
      <c r="AK54" s="392"/>
    </row>
    <row r="55" spans="1:37" s="63" customFormat="1" ht="9.6" customHeight="1">
      <c r="A55" s="363"/>
      <c r="B55" s="364"/>
      <c r="C55" s="364"/>
      <c r="D55" s="365"/>
      <c r="E55" s="366"/>
      <c r="F55" s="386"/>
      <c r="G55" s="386"/>
      <c r="H55" s="391"/>
      <c r="I55" s="386"/>
      <c r="J55" s="376"/>
      <c r="K55" s="356"/>
      <c r="L55" s="356"/>
      <c r="M55" s="356"/>
      <c r="N55" s="380"/>
      <c r="O55" s="377" t="s">
        <v>231</v>
      </c>
      <c r="P55" s="378" t="s">
        <v>238</v>
      </c>
      <c r="Q55" s="370" t="str">
        <f>UPPER(IF(OR(P55="a",P55="as"),O47,IF(OR(P55="b",P55="bs"),O63,0)))</f>
        <v>DENYS</v>
      </c>
      <c r="R55" s="512"/>
      <c r="S55" s="361"/>
      <c r="AI55" s="392"/>
      <c r="AJ55" s="392"/>
      <c r="AK55" s="392"/>
    </row>
    <row r="56" spans="1:37" s="63" customFormat="1" ht="9.6" customHeight="1">
      <c r="A56" s="348">
        <v>25</v>
      </c>
      <c r="B56" s="349">
        <f>IF($E56="","",VLOOKUP($E56,'F12 előkészítő'!$A$7:$O$48,14))</f>
        <v>0</v>
      </c>
      <c r="C56" s="349">
        <f>IF($E56="","",VLOOKUP($E56,'F12 előkészítő'!$A$7:$O$48,15))</f>
        <v>43</v>
      </c>
      <c r="D56" s="351">
        <f>IF($E56="","",VLOOKUP($E56,'F12 előkészítő'!$A$7:$O$48,5))</f>
        <v>0</v>
      </c>
      <c r="E56" s="352">
        <v>6</v>
      </c>
      <c r="F56" s="372" t="str">
        <f>UPPER(IF($E56="","",VLOOKUP($E56,'F12 előkészítő'!$A$7:$O$48,2)))</f>
        <v>SZILASI</v>
      </c>
      <c r="G56" s="372" t="str">
        <f>IF($E56="","",VLOOKUP($E56,'F12 előkészítő'!$A$7:$O$48,3))</f>
        <v>Dávid</v>
      </c>
      <c r="H56" s="372"/>
      <c r="I56" s="372" t="str">
        <f>IF($E56="","",VLOOKUP($E56,'F12 előkészítő'!$A$7:$O$48,4))</f>
        <v>Orosháza</v>
      </c>
      <c r="J56" s="354"/>
      <c r="K56" s="356"/>
      <c r="L56" s="356"/>
      <c r="M56" s="356"/>
      <c r="N56" s="380"/>
      <c r="O56" s="357"/>
      <c r="P56" s="508"/>
      <c r="Q56" s="382" t="s">
        <v>317</v>
      </c>
      <c r="R56" s="358"/>
      <c r="S56" s="361"/>
      <c r="AI56" s="392"/>
      <c r="AJ56" s="392"/>
      <c r="AK56" s="392"/>
    </row>
    <row r="57" spans="1:37" s="63" customFormat="1" ht="9.6" customHeight="1">
      <c r="A57" s="363"/>
      <c r="B57" s="364"/>
      <c r="C57" s="364"/>
      <c r="D57" s="365"/>
      <c r="E57" s="366"/>
      <c r="F57" s="356"/>
      <c r="G57" s="356"/>
      <c r="H57" s="367"/>
      <c r="I57" s="377" t="s">
        <v>231</v>
      </c>
      <c r="J57" s="369" t="s">
        <v>235</v>
      </c>
      <c r="K57" s="370" t="str">
        <f>UPPER(IF(OR(J57="a",J57="as"),F56,IF(OR(J57="b",J57="bs"),F58,0)))</f>
        <v>SZILASI</v>
      </c>
      <c r="L57" s="370"/>
      <c r="M57" s="356"/>
      <c r="N57" s="380"/>
      <c r="O57" s="357"/>
      <c r="P57" s="508"/>
      <c r="Q57" s="357"/>
      <c r="R57" s="358"/>
      <c r="S57" s="361"/>
      <c r="AI57" s="392"/>
      <c r="AJ57" s="392"/>
      <c r="AK57" s="392"/>
    </row>
    <row r="58" spans="1:37" s="63" customFormat="1" ht="9.6" customHeight="1">
      <c r="A58" s="363">
        <v>26</v>
      </c>
      <c r="B58" s="349">
        <f>IF($E58="","",VLOOKUP($E58,'F12 előkészítő'!$A$7:$O$48,14))</f>
        <v>0</v>
      </c>
      <c r="C58" s="349">
        <f>IF($E58="","",VLOOKUP($E58,'F12 előkészítő'!$A$7:$O$48,15))</f>
        <v>0</v>
      </c>
      <c r="D58" s="351">
        <f>IF($E58="","",VLOOKUP($E58,'F12 előkészítő'!$A$7:$O$48,5))</f>
        <v>0</v>
      </c>
      <c r="E58" s="352">
        <v>21</v>
      </c>
      <c r="F58" s="372" t="str">
        <f>UPPER(IF($E58="","",VLOOKUP($E58,'F12 előkészítő'!$A$7:$O$48,2)))</f>
        <v>BYE</v>
      </c>
      <c r="G58" s="372">
        <f>IF($E58="","",VLOOKUP($E58,'F12 előkészítő'!$A$7:$O$48,3))</f>
        <v>0</v>
      </c>
      <c r="H58" s="372"/>
      <c r="I58" s="372">
        <f>IF($E58="","",VLOOKUP($E58,'F12 előkészítő'!$A$7:$O$48,4))</f>
        <v>0</v>
      </c>
      <c r="J58" s="373"/>
      <c r="K58" s="356"/>
      <c r="L58" s="374"/>
      <c r="M58" s="356"/>
      <c r="N58" s="380"/>
      <c r="O58" s="357"/>
      <c r="P58" s="508"/>
      <c r="Q58" s="357"/>
      <c r="R58" s="358"/>
      <c r="S58" s="361"/>
      <c r="AI58" s="392"/>
      <c r="AJ58" s="392"/>
      <c r="AK58" s="392"/>
    </row>
    <row r="59" spans="1:37" s="63" customFormat="1" ht="9.6" customHeight="1">
      <c r="A59" s="363"/>
      <c r="B59" s="364"/>
      <c r="C59" s="364"/>
      <c r="D59" s="365"/>
      <c r="E59" s="375"/>
      <c r="F59" s="356"/>
      <c r="G59" s="356"/>
      <c r="H59" s="367"/>
      <c r="I59" s="356"/>
      <c r="J59" s="376"/>
      <c r="K59" s="377" t="s">
        <v>231</v>
      </c>
      <c r="L59" s="378" t="s">
        <v>235</v>
      </c>
      <c r="M59" s="370" t="str">
        <f>UPPER(IF(OR(L59="a",L59="as"),K57,IF(OR(L59="b",L59="bs"),K61,0)))</f>
        <v>SZILASI</v>
      </c>
      <c r="N59" s="379"/>
      <c r="O59" s="357"/>
      <c r="P59" s="508"/>
      <c r="Q59" s="357"/>
      <c r="R59" s="358"/>
      <c r="S59" s="361"/>
      <c r="AI59" s="392"/>
      <c r="AJ59" s="392"/>
      <c r="AK59" s="392"/>
    </row>
    <row r="60" spans="1:37" s="63" customFormat="1" ht="9.6" customHeight="1">
      <c r="A60" s="363">
        <v>27</v>
      </c>
      <c r="B60" s="349">
        <f>IF($E60="","",VLOOKUP($E60,'F12 előkészítő'!$A$7:$O$48,14))</f>
        <v>0</v>
      </c>
      <c r="C60" s="349">
        <f>IF($E60="","",VLOOKUP($E60,'F12 előkészítő'!$A$7:$O$48,15))</f>
        <v>76</v>
      </c>
      <c r="D60" s="351">
        <f>IF($E60="","",VLOOKUP($E60,'F12 előkészítő'!$A$7:$O$48,5))</f>
        <v>0</v>
      </c>
      <c r="E60" s="352">
        <v>17</v>
      </c>
      <c r="F60" s="372" t="str">
        <f>UPPER(IF($E60="","",VLOOKUP($E60,'F12 előkészítő'!$A$7:$O$48,2)))</f>
        <v>LEDÉNYI</v>
      </c>
      <c r="G60" s="372" t="str">
        <f>IF($E60="","",VLOOKUP($E60,'F12 előkészítő'!$A$7:$O$48,3))</f>
        <v>Zsombor</v>
      </c>
      <c r="H60" s="372"/>
      <c r="I60" s="372" t="str">
        <f>IF($E60="","",VLOOKUP($E60,'F12 előkészítő'!$A$7:$O$48,4))</f>
        <v>HTF Cs.</v>
      </c>
      <c r="J60" s="354"/>
      <c r="K60" s="356"/>
      <c r="L60" s="381"/>
      <c r="M60" s="356" t="s">
        <v>248</v>
      </c>
      <c r="N60" s="383"/>
      <c r="O60" s="357"/>
      <c r="P60" s="508"/>
      <c r="Q60" s="357"/>
      <c r="R60" s="358"/>
      <c r="S60" s="487"/>
      <c r="AI60" s="392"/>
      <c r="AJ60" s="392"/>
      <c r="AK60" s="392"/>
    </row>
    <row r="61" spans="1:37" s="63" customFormat="1" ht="9.6" customHeight="1">
      <c r="A61" s="363"/>
      <c r="B61" s="364"/>
      <c r="C61" s="364"/>
      <c r="D61" s="365"/>
      <c r="E61" s="375"/>
      <c r="F61" s="356"/>
      <c r="G61" s="356"/>
      <c r="H61" s="367"/>
      <c r="I61" s="377" t="s">
        <v>231</v>
      </c>
      <c r="J61" s="369" t="s">
        <v>235</v>
      </c>
      <c r="K61" s="370" t="str">
        <f>UPPER(IF(OR(J61="a",J61="as"),F60,IF(OR(J61="b",J61="bs"),F62,0)))</f>
        <v>LEDÉNYI</v>
      </c>
      <c r="L61" s="384"/>
      <c r="M61" s="356"/>
      <c r="N61" s="383"/>
      <c r="O61" s="357"/>
      <c r="P61" s="508"/>
      <c r="Q61" s="357"/>
      <c r="R61" s="358"/>
      <c r="S61" s="361"/>
      <c r="AI61" s="392"/>
      <c r="AJ61" s="392"/>
      <c r="AK61" s="392"/>
    </row>
    <row r="62" spans="1:37" s="63" customFormat="1" ht="9.6" customHeight="1">
      <c r="A62" s="363">
        <v>28</v>
      </c>
      <c r="B62" s="349">
        <f>IF($E62="","",VLOOKUP($E62,'F12 előkészítő'!$A$7:$O$48,14))</f>
        <v>0</v>
      </c>
      <c r="C62" s="349">
        <f>IF($E62="","",VLOOKUP($E62,'F12 előkészítő'!$A$7:$O$48,15))</f>
        <v>59</v>
      </c>
      <c r="D62" s="351">
        <f>IF($E62="","",VLOOKUP($E62,'F12 előkészítő'!$A$7:$O$48,5))</f>
        <v>0</v>
      </c>
      <c r="E62" s="352">
        <v>13</v>
      </c>
      <c r="F62" s="372" t="str">
        <f>UPPER(IF($E62="","",VLOOKUP($E62,'F12 előkészítő'!$A$7:$O$48,2)))</f>
        <v>TURAI</v>
      </c>
      <c r="G62" s="372" t="str">
        <f>IF($E62="","",VLOOKUP($E62,'F12 előkészítő'!$A$7:$O$48,3))</f>
        <v>Csongor</v>
      </c>
      <c r="H62" s="372"/>
      <c r="I62" s="372" t="str">
        <f>IF($E62="","",VLOOKUP($E62,'F12 előkészítő'!$A$7:$O$48,4))</f>
        <v>Dunakeszi</v>
      </c>
      <c r="J62" s="385"/>
      <c r="K62" s="356" t="s">
        <v>319</v>
      </c>
      <c r="L62" s="356"/>
      <c r="M62" s="356"/>
      <c r="N62" s="383"/>
      <c r="O62" s="357"/>
      <c r="P62" s="508"/>
      <c r="Q62" s="357"/>
      <c r="R62" s="358"/>
      <c r="S62" s="361"/>
      <c r="AI62" s="392"/>
      <c r="AJ62" s="392"/>
      <c r="AK62" s="392"/>
    </row>
    <row r="63" spans="1:37" s="63" customFormat="1" ht="9.6" customHeight="1">
      <c r="A63" s="363"/>
      <c r="B63" s="364"/>
      <c r="C63" s="364"/>
      <c r="D63" s="365"/>
      <c r="E63" s="375"/>
      <c r="F63" s="356"/>
      <c r="G63" s="356"/>
      <c r="H63" s="367"/>
      <c r="I63" s="356"/>
      <c r="J63" s="376"/>
      <c r="K63" s="356"/>
      <c r="L63" s="356"/>
      <c r="M63" s="377" t="s">
        <v>231</v>
      </c>
      <c r="N63" s="378" t="s">
        <v>238</v>
      </c>
      <c r="O63" s="370" t="str">
        <f>UPPER(IF(OR(N63="a",N63="as"),M59,IF(OR(N63="b",N63="bs"),M67,0)))</f>
        <v>DENYS</v>
      </c>
      <c r="P63" s="512"/>
      <c r="Q63" s="357"/>
      <c r="R63" s="358"/>
      <c r="S63" s="361"/>
      <c r="AI63" s="392"/>
      <c r="AJ63" s="392"/>
      <c r="AK63" s="392"/>
    </row>
    <row r="64" spans="1:37" s="63" customFormat="1" ht="9.6" customHeight="1">
      <c r="A64" s="363">
        <v>29</v>
      </c>
      <c r="B64" s="349">
        <f>IF($E64="","",VLOOKUP($E64,'F12 előkészítő'!$A$7:$O$48,14))</f>
        <v>0</v>
      </c>
      <c r="C64" s="349">
        <f>IF($E64="","",VLOOKUP($E64,'F12 előkészítő'!$A$7:$O$48,15))</f>
        <v>58</v>
      </c>
      <c r="D64" s="351">
        <f>IF($E64="","",VLOOKUP($E64,'F12 előkészítő'!$A$7:$O$48,5))</f>
        <v>0</v>
      </c>
      <c r="E64" s="352">
        <v>12</v>
      </c>
      <c r="F64" s="372" t="str">
        <f>UPPER(IF($E64="","",VLOOKUP($E64,'F12 előkészítő'!$A$7:$O$48,2)))</f>
        <v>TÚRÓCZY</v>
      </c>
      <c r="G64" s="372" t="str">
        <f>IF($E64="","",VLOOKUP($E64,'F12 előkészítő'!$A$7:$O$48,3))</f>
        <v>Hunor</v>
      </c>
      <c r="H64" s="372"/>
      <c r="I64" s="372" t="str">
        <f>IF($E64="","",VLOOKUP($E64,'F12 előkészítő'!$A$7:$O$48,4))</f>
        <v>Tréni</v>
      </c>
      <c r="J64" s="387"/>
      <c r="K64" s="356"/>
      <c r="L64" s="356"/>
      <c r="M64" s="356"/>
      <c r="N64" s="383"/>
      <c r="O64" s="382" t="s">
        <v>251</v>
      </c>
      <c r="P64" s="380"/>
      <c r="Q64" s="359"/>
      <c r="R64" s="360"/>
      <c r="S64" s="361"/>
      <c r="AI64" s="392"/>
      <c r="AJ64" s="392"/>
      <c r="AK64" s="392"/>
    </row>
    <row r="65" spans="1:37" s="63" customFormat="1" ht="9.6" customHeight="1">
      <c r="A65" s="363"/>
      <c r="B65" s="364"/>
      <c r="C65" s="364"/>
      <c r="D65" s="365"/>
      <c r="E65" s="375"/>
      <c r="F65" s="356"/>
      <c r="G65" s="356"/>
      <c r="H65" s="367"/>
      <c r="I65" s="377" t="s">
        <v>231</v>
      </c>
      <c r="J65" s="369" t="s">
        <v>235</v>
      </c>
      <c r="K65" s="370" t="str">
        <f>UPPER(IF(OR(J65="a",J65="as"),F64,IF(OR(J65="b",J65="bs"),F66,0)))</f>
        <v>TÚRÓCZY</v>
      </c>
      <c r="L65" s="370"/>
      <c r="M65" s="356"/>
      <c r="N65" s="383"/>
      <c r="O65" s="380"/>
      <c r="P65" s="380"/>
      <c r="Q65" s="359"/>
      <c r="R65" s="360"/>
      <c r="S65" s="361"/>
      <c r="AI65" s="392"/>
      <c r="AJ65" s="392"/>
      <c r="AK65" s="392"/>
    </row>
    <row r="66" spans="1:37" s="63" customFormat="1" ht="9.6" customHeight="1">
      <c r="A66" s="363">
        <v>30</v>
      </c>
      <c r="B66" s="349">
        <f>IF($E66="","",VLOOKUP($E66,'F12 előkészítő'!$A$7:$O$48,14))</f>
        <v>0</v>
      </c>
      <c r="C66" s="349">
        <f>IF($E66="","",VLOOKUP($E66,'F12 előkészítő'!$A$7:$O$48,15))</f>
        <v>0</v>
      </c>
      <c r="D66" s="351">
        <f>IF($E66="","",VLOOKUP($E66,'F12 előkészítő'!$A$7:$O$48,5))</f>
        <v>0</v>
      </c>
      <c r="E66" s="352">
        <v>21</v>
      </c>
      <c r="F66" s="372" t="str">
        <f>UPPER(IF($E66="","",VLOOKUP($E66,'F12 előkészítő'!$A$7:$O$48,2)))</f>
        <v>BYE</v>
      </c>
      <c r="G66" s="372">
        <f>IF($E66="","",VLOOKUP($E66,'F12 előkészítő'!$A$7:$O$48,3))</f>
        <v>0</v>
      </c>
      <c r="H66" s="372"/>
      <c r="I66" s="372">
        <f>IF($E66="","",VLOOKUP($E66,'F12 előkészítő'!$A$7:$O$48,4))</f>
        <v>0</v>
      </c>
      <c r="J66" s="373"/>
      <c r="K66" s="356"/>
      <c r="L66" s="374"/>
      <c r="M66" s="356"/>
      <c r="N66" s="383"/>
      <c r="O66" s="380"/>
      <c r="P66" s="380"/>
      <c r="Q66" s="359"/>
      <c r="R66" s="360"/>
      <c r="S66" s="361"/>
      <c r="AI66" s="392"/>
      <c r="AJ66" s="392"/>
      <c r="AK66" s="392"/>
    </row>
    <row r="67" spans="1:37" s="63" customFormat="1" ht="9.6" customHeight="1">
      <c r="A67" s="363"/>
      <c r="B67" s="364"/>
      <c r="C67" s="364"/>
      <c r="D67" s="365"/>
      <c r="E67" s="375"/>
      <c r="F67" s="356"/>
      <c r="G67" s="356"/>
      <c r="H67" s="367"/>
      <c r="I67" s="356"/>
      <c r="J67" s="376"/>
      <c r="K67" s="377" t="s">
        <v>231</v>
      </c>
      <c r="L67" s="378" t="s">
        <v>238</v>
      </c>
      <c r="M67" s="370" t="str">
        <f>UPPER(IF(OR(L67="a",L67="as"),K65,IF(OR(L67="b",L67="bs"),K69,0)))</f>
        <v>DENYS</v>
      </c>
      <c r="N67" s="389"/>
      <c r="O67" s="380"/>
      <c r="P67" s="380"/>
      <c r="Q67" s="359"/>
      <c r="R67" s="360"/>
      <c r="S67" s="361"/>
      <c r="AI67" s="392"/>
      <c r="AJ67" s="392"/>
      <c r="AK67" s="392"/>
    </row>
    <row r="68" spans="1:37" s="63" customFormat="1" ht="9.6" customHeight="1">
      <c r="A68" s="363">
        <v>31</v>
      </c>
      <c r="B68" s="349">
        <f>IF($E68="","",VLOOKUP($E68,'F12 előkészítő'!$A$7:$O$48,14))</f>
        <v>0</v>
      </c>
      <c r="C68" s="349">
        <f>IF($E68="","",VLOOKUP($E68,'F12 előkészítő'!$A$7:$O$48,15))</f>
        <v>0</v>
      </c>
      <c r="D68" s="351">
        <f>IF($E68="","",VLOOKUP($E68,'F12 előkészítő'!$A$7:$O$48,5))</f>
        <v>0</v>
      </c>
      <c r="E68" s="352">
        <v>21</v>
      </c>
      <c r="F68" s="372" t="str">
        <f>UPPER(IF($E68="","",VLOOKUP($E68,'F12 előkészítő'!$A$7:$O$48,2)))</f>
        <v>BYE</v>
      </c>
      <c r="G68" s="372">
        <f>IF($E68="","",VLOOKUP($E68,'F12 előkészítő'!$A$7:$O$48,3))</f>
        <v>0</v>
      </c>
      <c r="H68" s="372"/>
      <c r="I68" s="372">
        <f>IF($E68="","",VLOOKUP($E68,'F12 előkészítő'!$A$7:$O$48,4))</f>
        <v>0</v>
      </c>
      <c r="J68" s="354"/>
      <c r="K68" s="356"/>
      <c r="L68" s="381"/>
      <c r="M68" s="356" t="s">
        <v>321</v>
      </c>
      <c r="N68" s="380"/>
      <c r="O68" s="380"/>
      <c r="P68" s="380"/>
      <c r="Q68" s="359"/>
      <c r="R68" s="360"/>
      <c r="S68" s="361"/>
      <c r="AI68" s="392"/>
      <c r="AJ68" s="392"/>
      <c r="AK68" s="392"/>
    </row>
    <row r="69" spans="1:37" s="63" customFormat="1" ht="9.6" customHeight="1">
      <c r="A69" s="363"/>
      <c r="B69" s="364"/>
      <c r="C69" s="364"/>
      <c r="D69" s="365"/>
      <c r="E69" s="366"/>
      <c r="F69" s="356"/>
      <c r="G69" s="356"/>
      <c r="H69" s="367"/>
      <c r="I69" s="377" t="s">
        <v>231</v>
      </c>
      <c r="J69" s="369" t="s">
        <v>238</v>
      </c>
      <c r="K69" s="370" t="str">
        <f>UPPER(IF(OR(J69="a",J69="as"),F68,IF(OR(J69="b",J69="bs"),F70,0)))</f>
        <v>DENYS</v>
      </c>
      <c r="L69" s="384"/>
      <c r="M69" s="356"/>
      <c r="N69" s="380"/>
      <c r="O69" s="380"/>
      <c r="P69" s="380"/>
      <c r="Q69" s="359"/>
      <c r="R69" s="360"/>
      <c r="S69" s="361"/>
      <c r="AI69" s="392"/>
      <c r="AJ69" s="392"/>
      <c r="AK69" s="392"/>
    </row>
    <row r="70" spans="1:37" s="63" customFormat="1" ht="9.6" customHeight="1">
      <c r="A70" s="348">
        <v>32</v>
      </c>
      <c r="B70" s="349">
        <f>IF($E70="","",VLOOKUP($E70,'F12 előkészítő'!$A$7:$O$48,14))</f>
        <v>0</v>
      </c>
      <c r="C70" s="349">
        <f>IF($E70="","",VLOOKUP($E70,'F12 előkészítő'!$A$7:$O$48,15))</f>
        <v>31</v>
      </c>
      <c r="D70" s="351">
        <f>IF($E70="","",VLOOKUP($E70,'F12 előkészítő'!$A$7:$O$48,5))</f>
        <v>0</v>
      </c>
      <c r="E70" s="352">
        <v>2</v>
      </c>
      <c r="F70" s="353" t="str">
        <f>UPPER(IF($E70="","",VLOOKUP($E70,'F12 előkészítő'!$A$7:$O$48,2)))</f>
        <v>DENYS</v>
      </c>
      <c r="G70" s="353" t="str">
        <f>IF($E70="","",VLOOKUP($E70,'F12 előkészítő'!$A$7:$O$48,3))</f>
        <v>Mark</v>
      </c>
      <c r="H70" s="353"/>
      <c r="I70" s="353" t="str">
        <f>IF($E70="","",VLOOKUP($E70,'F12 előkészítő'!$A$7:$O$48,4))</f>
        <v>HTF Cs.</v>
      </c>
      <c r="J70" s="385"/>
      <c r="K70" s="356"/>
      <c r="L70" s="356"/>
      <c r="M70" s="356"/>
      <c r="N70" s="356"/>
      <c r="O70" s="357"/>
      <c r="P70" s="358"/>
      <c r="Q70" s="359"/>
      <c r="R70" s="360"/>
      <c r="S70" s="361"/>
      <c r="AI70" s="392"/>
      <c r="AJ70" s="392"/>
      <c r="AK70" s="392"/>
    </row>
    <row r="71" spans="1:37" s="6" customFormat="1" ht="6.75" customHeight="1">
      <c r="A71" s="399"/>
      <c r="B71" s="399"/>
      <c r="C71" s="399"/>
      <c r="D71" s="399"/>
      <c r="E71" s="399"/>
      <c r="F71" s="400"/>
      <c r="G71" s="400"/>
      <c r="H71" s="400"/>
      <c r="I71" s="400"/>
      <c r="J71" s="401"/>
      <c r="K71" s="402"/>
      <c r="L71" s="403"/>
      <c r="M71" s="402"/>
      <c r="N71" s="403"/>
      <c r="O71" s="402"/>
      <c r="P71" s="403"/>
      <c r="Q71" s="402"/>
      <c r="R71" s="403"/>
      <c r="S71" s="404"/>
      <c r="AI71" s="405"/>
      <c r="AJ71" s="405"/>
      <c r="AK71" s="405"/>
    </row>
    <row r="72" spans="1:37" s="17" customFormat="1" ht="10.5" customHeight="1">
      <c r="A72" s="220" t="s">
        <v>93</v>
      </c>
      <c r="B72" s="221"/>
      <c r="C72" s="221"/>
      <c r="D72" s="222"/>
      <c r="E72" s="406" t="s">
        <v>119</v>
      </c>
      <c r="F72" s="407" t="s">
        <v>120</v>
      </c>
      <c r="G72" s="406"/>
      <c r="H72" s="406"/>
      <c r="I72" s="408"/>
      <c r="J72" s="406" t="s">
        <v>119</v>
      </c>
      <c r="K72" s="407" t="s">
        <v>121</v>
      </c>
      <c r="L72" s="409"/>
      <c r="M72" s="407" t="s">
        <v>122</v>
      </c>
      <c r="N72" s="410"/>
      <c r="O72" s="411" t="s">
        <v>123</v>
      </c>
      <c r="P72" s="411"/>
      <c r="Q72" s="412"/>
      <c r="R72" s="413"/>
      <c r="AI72" s="414"/>
      <c r="AJ72" s="414"/>
      <c r="AK72" s="414"/>
    </row>
    <row r="73" spans="1:37" s="17" customFormat="1" ht="9" customHeight="1">
      <c r="A73" s="415" t="s">
        <v>124</v>
      </c>
      <c r="B73" s="416"/>
      <c r="C73" s="417"/>
      <c r="D73" s="418"/>
      <c r="E73" s="419">
        <v>1</v>
      </c>
      <c r="F73" s="420" t="str">
        <f>IF(E73&gt;$R$80,0,UPPER(VLOOKUP(E73,'F12 előkészítő'!$A$7:$Q$134,2)))</f>
        <v>JUHÁSZ</v>
      </c>
      <c r="G73" s="421"/>
      <c r="H73" s="420"/>
      <c r="I73" s="247"/>
      <c r="J73" s="422" t="s">
        <v>125</v>
      </c>
      <c r="K73" s="423"/>
      <c r="L73" s="424"/>
      <c r="M73" s="423"/>
      <c r="N73" s="425"/>
      <c r="O73" s="426" t="s">
        <v>126</v>
      </c>
      <c r="P73" s="427"/>
      <c r="Q73" s="427"/>
      <c r="R73" s="428"/>
      <c r="AI73" s="414"/>
      <c r="AJ73" s="414"/>
      <c r="AK73" s="414"/>
    </row>
    <row r="74" spans="1:37" s="17" customFormat="1" ht="9" customHeight="1">
      <c r="A74" s="429" t="s">
        <v>127</v>
      </c>
      <c r="B74" s="430"/>
      <c r="C74" s="431"/>
      <c r="D74" s="432"/>
      <c r="E74" s="419">
        <v>2</v>
      </c>
      <c r="F74" s="420" t="str">
        <f>IF(E74&gt;$R$80,0,UPPER(VLOOKUP(E74,'F12 előkészítő'!$A$7:$Q$134,2)))</f>
        <v>DENYS</v>
      </c>
      <c r="G74" s="421"/>
      <c r="H74" s="420"/>
      <c r="I74" s="247"/>
      <c r="J74" s="422" t="s">
        <v>128</v>
      </c>
      <c r="K74" s="423"/>
      <c r="L74" s="424"/>
      <c r="M74" s="423"/>
      <c r="N74" s="425"/>
      <c r="O74" s="433"/>
      <c r="P74" s="434"/>
      <c r="Q74" s="430"/>
      <c r="R74" s="435"/>
      <c r="AI74" s="414"/>
      <c r="AJ74" s="414"/>
      <c r="AK74" s="414"/>
    </row>
    <row r="75" spans="1:37" s="17" customFormat="1" ht="9" customHeight="1">
      <c r="A75" s="251"/>
      <c r="B75" s="252"/>
      <c r="C75" s="436"/>
      <c r="D75" s="253"/>
      <c r="E75" s="419">
        <v>3</v>
      </c>
      <c r="F75" s="420" t="str">
        <f>IF(E75&gt;$R$80,0,UPPER(VLOOKUP(E75,'F12 előkészítő'!$A$7:$Q$134,2)))</f>
        <v>CSAVAJDA</v>
      </c>
      <c r="G75" s="421"/>
      <c r="H75" s="420"/>
      <c r="I75" s="247"/>
      <c r="J75" s="422" t="s">
        <v>129</v>
      </c>
      <c r="K75" s="423"/>
      <c r="L75" s="424"/>
      <c r="M75" s="423"/>
      <c r="N75" s="425"/>
      <c r="O75" s="426" t="s">
        <v>130</v>
      </c>
      <c r="P75" s="427"/>
      <c r="Q75" s="427"/>
      <c r="R75" s="428"/>
      <c r="AI75" s="414"/>
      <c r="AJ75" s="414"/>
      <c r="AK75" s="414"/>
    </row>
    <row r="76" spans="1:37" s="17" customFormat="1" ht="9" customHeight="1">
      <c r="A76" s="256"/>
      <c r="B76" s="257"/>
      <c r="C76" s="257"/>
      <c r="D76" s="258"/>
      <c r="E76" s="419">
        <v>4</v>
      </c>
      <c r="F76" s="420" t="str">
        <f>IF(E76&gt;$R$80,0,UPPER(VLOOKUP(E76,'F12 előkészítő'!$A$7:$Q$134,2)))</f>
        <v>IELISZEJEV</v>
      </c>
      <c r="G76" s="421"/>
      <c r="H76" s="420"/>
      <c r="I76" s="247"/>
      <c r="J76" s="422" t="s">
        <v>131</v>
      </c>
      <c r="K76" s="423"/>
      <c r="L76" s="424"/>
      <c r="M76" s="423"/>
      <c r="N76" s="425"/>
      <c r="O76" s="423"/>
      <c r="P76" s="424"/>
      <c r="Q76" s="423"/>
      <c r="R76" s="425"/>
      <c r="AI76" s="414"/>
      <c r="AJ76" s="414"/>
      <c r="AK76" s="414"/>
    </row>
    <row r="77" spans="1:37" s="17" customFormat="1" ht="9" customHeight="1">
      <c r="A77" s="261"/>
      <c r="B77" s="262"/>
      <c r="C77" s="262"/>
      <c r="D77" s="263"/>
      <c r="E77" s="419">
        <v>5</v>
      </c>
      <c r="F77" s="420" t="str">
        <f>IF(E77&gt;$R$80,0,UPPER(VLOOKUP(E77,'F12 előkészítő'!$A$7:$Q$134,2)))</f>
        <v>SZABÓ</v>
      </c>
      <c r="G77" s="421"/>
      <c r="H77" s="420"/>
      <c r="I77" s="247"/>
      <c r="J77" s="422" t="s">
        <v>132</v>
      </c>
      <c r="K77" s="423"/>
      <c r="L77" s="424"/>
      <c r="M77" s="423"/>
      <c r="N77" s="425"/>
      <c r="O77" s="430"/>
      <c r="P77" s="434"/>
      <c r="Q77" s="430"/>
      <c r="R77" s="435"/>
      <c r="AI77" s="414"/>
      <c r="AJ77" s="414"/>
      <c r="AK77" s="414"/>
    </row>
    <row r="78" spans="1:37" s="17" customFormat="1" ht="9" customHeight="1">
      <c r="A78" s="264"/>
      <c r="B78" s="265"/>
      <c r="C78" s="257"/>
      <c r="D78" s="258"/>
      <c r="E78" s="419">
        <v>6</v>
      </c>
      <c r="F78" s="420" t="str">
        <f>IF(E78&gt;$R$80,0,UPPER(VLOOKUP(E78,'F12 előkészítő'!$A$7:$Q$134,2)))</f>
        <v>SZILASI</v>
      </c>
      <c r="G78" s="421"/>
      <c r="H78" s="420"/>
      <c r="I78" s="247"/>
      <c r="J78" s="422" t="s">
        <v>133</v>
      </c>
      <c r="K78" s="423"/>
      <c r="L78" s="424"/>
      <c r="M78" s="423"/>
      <c r="N78" s="425"/>
      <c r="O78" s="426" t="s">
        <v>44</v>
      </c>
      <c r="P78" s="427"/>
      <c r="Q78" s="427"/>
      <c r="R78" s="428"/>
      <c r="AI78" s="414"/>
      <c r="AJ78" s="414"/>
      <c r="AK78" s="414"/>
    </row>
    <row r="79" spans="1:37" s="17" customFormat="1" ht="9" customHeight="1">
      <c r="A79" s="264"/>
      <c r="B79" s="265"/>
      <c r="C79" s="437"/>
      <c r="D79" s="266"/>
      <c r="E79" s="419">
        <v>7</v>
      </c>
      <c r="F79" s="420" t="str">
        <f>IF(E79&gt;$R$80,0,UPPER(VLOOKUP(E79,'F12 előkészítő'!$A$7:$Q$134,2)))</f>
        <v>CSILLAG</v>
      </c>
      <c r="G79" s="421"/>
      <c r="H79" s="420"/>
      <c r="I79" s="247"/>
      <c r="J79" s="422" t="s">
        <v>134</v>
      </c>
      <c r="K79" s="423"/>
      <c r="L79" s="424"/>
      <c r="M79" s="423"/>
      <c r="N79" s="425"/>
      <c r="O79" s="423"/>
      <c r="P79" s="424"/>
      <c r="Q79" s="423"/>
      <c r="R79" s="425"/>
      <c r="AI79" s="414"/>
      <c r="AJ79" s="414"/>
      <c r="AK79" s="414"/>
    </row>
    <row r="80" spans="1:37" s="17" customFormat="1" ht="9" customHeight="1">
      <c r="A80" s="267"/>
      <c r="B80" s="268"/>
      <c r="C80" s="438"/>
      <c r="D80" s="269"/>
      <c r="E80" s="439">
        <v>8</v>
      </c>
      <c r="F80" s="271" t="str">
        <f>IF(E80&gt;$R$80,0,UPPER(VLOOKUP(E80,'F12 előkészítő'!$A$7:$Q$134,2)))</f>
        <v>SZABÓ</v>
      </c>
      <c r="G80" s="440"/>
      <c r="H80" s="271"/>
      <c r="I80" s="274"/>
      <c r="J80" s="441" t="s">
        <v>135</v>
      </c>
      <c r="K80" s="430"/>
      <c r="L80" s="434"/>
      <c r="M80" s="430"/>
      <c r="N80" s="435"/>
      <c r="O80" s="430" t="str">
        <f>R4</f>
        <v>Krupanics Veronika</v>
      </c>
      <c r="P80" s="434"/>
      <c r="Q80" s="430"/>
      <c r="R80" s="442">
        <f>MIN(8,'F12 előkészítő'!Q5)</f>
        <v>8</v>
      </c>
      <c r="AI80" s="414"/>
      <c r="AJ80" s="414"/>
      <c r="AK80" s="414"/>
    </row>
  </sheetData>
  <mergeCells count="2">
    <mergeCell ref="A4:C4"/>
    <mergeCell ref="Q42:R42"/>
  </mergeCells>
  <conditionalFormatting sqref="E8 E10 E12">
    <cfRule type="expression" dxfId="24" priority="58" stopIfTrue="1">
      <formula>$E8&lt;9</formula>
    </cfRule>
  </conditionalFormatting>
  <conditionalFormatting sqref="J9 L11 J13 N15 J17 L19 J21 P23 J25 L27 J29 N31 J33 L35 J37 P40 J41 L43 J45 N47 J49 L51 J53 P55 J57 L59 J61 N63 J65 L67 J69 R80">
    <cfRule type="expression" dxfId="23" priority="63" stopIfTrue="1">
      <formula>$O$1="CU"</formula>
    </cfRule>
  </conditionalFormatting>
  <conditionalFormatting sqref="K9 M11 K13 O15 K17 M19 K21 Q23 K25 M27 K29 O31 K33 M35 K37 K41 M43 K45 O47 K49 M51 K53 Q55 K57 M59 K61 O63 K65 M67 K69">
    <cfRule type="expression" dxfId="22" priority="64" stopIfTrue="1">
      <formula>J9="as"</formula>
    </cfRule>
  </conditionalFormatting>
  <conditionalFormatting sqref="K9 M11 K13 O15 K17 M19 K21 Q23 K25 M27 K29 O31 K33 M35 K37 K41 M43 K45 O47 K49 M51 K53 Q55 K57 M59 K61 O63 K65 M67 K69">
    <cfRule type="expression" dxfId="21" priority="65" stopIfTrue="1">
      <formula>J9="bs"</formula>
    </cfRule>
  </conditionalFormatting>
  <conditionalFormatting sqref="Q39">
    <cfRule type="expression" dxfId="20" priority="66" stopIfTrue="1">
      <formula>P40="as"</formula>
    </cfRule>
  </conditionalFormatting>
  <conditionalFormatting sqref="Q39">
    <cfRule type="expression" dxfId="19" priority="67" stopIfTrue="1">
      <formula>P40="bs"</formula>
    </cfRule>
  </conditionalFormatting>
  <conditionalFormatting sqref="E14 E16 E18 E20 E22 E24 E26 E28 E30 E32 E34 E36 E38 E40 E42 E44 E46 E48 E50 E52 E54 E56 E58 E60 E62 E64 E66 E68 E70">
    <cfRule type="expression" dxfId="18" priority="59" stopIfTrue="1">
      <formula>AND($E14&lt;9,$C14&gt;0)</formula>
    </cfRule>
  </conditionalFormatting>
  <conditionalFormatting sqref="H8 H10 H12 H14 H16 H18 H20 H22 H24 H26 H28 H30 H32 H34 H36 H38 H40 H42 H44 H46 H48 H50 H52 H54 H56 H58 H60 H62 H64 H66 H68 H70">
    <cfRule type="expression" dxfId="17" priority="9" stopIfTrue="1">
      <formula>AND($E8&lt;9,$C8&gt;0)</formula>
    </cfRule>
  </conditionalFormatting>
  <conditionalFormatting sqref="I9 K11 I13 M15 I17 K19 I21 O23 I25 K27 I29 M31 I33 K35 I37 O40 I41 K43 I45 M47 I49 K51 I53 O55 I57 K59 I61 M63 I65 K67 I69">
    <cfRule type="expression" dxfId="16" priority="62" stopIfTrue="1">
      <formula>AND($O$1="CU",I9&lt;&gt;"Umpire")</formula>
    </cfRule>
  </conditionalFormatting>
  <conditionalFormatting sqref="I9 K11 I13 M15 I17 K19 I21 O23 I25 K27 I29 M31 I33 K35 I37 O40 I41 K43 I45 M47 I49 K51 I53 O55 I57 K59 I61 M63 I65 K67 I69">
    <cfRule type="expression" dxfId="15" priority="61" stopIfTrue="1">
      <formula>AND($O$1="CU",I9&lt;&gt;"Umpire",J9&lt;&gt;"")</formula>
    </cfRule>
  </conditionalFormatting>
  <conditionalFormatting sqref="I9 K11 I13 M15 I17 K19 I21 O23 I25 K27 I29 M31 I33 K35 I37 O40 I41 K43 I45 M47 I49 K51 I53 O55 I57 K59 I61 M63 I65 K67 I69">
    <cfRule type="expression" dxfId="14" priority="60" stopIfTrue="1">
      <formula>AND($O$1="CU",I9="Umpire")</formula>
    </cfRule>
  </conditionalFormatting>
  <dataValidations count="2">
    <dataValidation type="list" allowBlank="1" sqref="I9 K11 I13 M15 I17 K19 I21 I25 K27 I29 M31 I33 K35 I37 I41 K43 I45 M47 I49 K51 I53 I57 K59 I61 M63 I65 K67 I69">
      <formula1>$U$8:$U$17</formula1>
    </dataValidation>
    <dataValidation type="list" allowBlank="1" sqref="O23 O40 O55">
      <formula1>$V$9:$V$18</formula1>
    </dataValidation>
  </dataValidations>
  <printOptions horizontalCentered="1"/>
  <pageMargins left="0.35000000000000003" right="0.35000000000000003" top="0.6854330708661418" bottom="0.6854330708661418" header="0.39015748031496061" footer="0.39015748031496061"/>
  <pageSetup paperSize="0" fitToWidth="0" fitToHeight="0" pageOrder="overThenDown" orientation="portrait" horizontalDpi="0" verticalDpi="0" copies="0"/>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8"/>
  <sheetViews>
    <sheetView workbookViewId="0"/>
  </sheetViews>
  <sheetFormatPr defaultRowHeight="14.7"/>
  <cols>
    <col min="1" max="2" width="3" customWidth="1"/>
    <col min="3" max="3" width="4.296875" customWidth="1"/>
    <col min="4" max="4" width="6.09765625" customWidth="1"/>
    <col min="5" max="5" width="4" customWidth="1"/>
    <col min="6" max="6" width="11.69921875" customWidth="1"/>
    <col min="7" max="7" width="2.5" customWidth="1"/>
    <col min="8" max="8" width="7.09765625" customWidth="1"/>
    <col min="9" max="9" width="5.3984375" customWidth="1"/>
    <col min="10" max="10" width="1.59765625" style="443" customWidth="1"/>
    <col min="11" max="11" width="9.8984375" customWidth="1"/>
    <col min="12" max="12" width="1.59765625" style="443" customWidth="1"/>
    <col min="13" max="13" width="9.8984375" customWidth="1"/>
    <col min="14" max="14" width="1.59765625" style="444" customWidth="1"/>
    <col min="15" max="15" width="9.8984375" customWidth="1"/>
    <col min="16" max="16" width="1.59765625" style="443" customWidth="1"/>
    <col min="17" max="17" width="9.8984375" customWidth="1"/>
    <col min="18" max="18" width="1.59765625" style="444" customWidth="1"/>
    <col min="19" max="19" width="8.3984375" hidden="1" customWidth="1"/>
    <col min="20" max="20" width="8" customWidth="1"/>
    <col min="21" max="21" width="8.3984375" hidden="1" customWidth="1"/>
    <col min="22" max="24" width="8.3984375" customWidth="1"/>
    <col min="25" max="34" width="8.3984375" hidden="1" customWidth="1"/>
    <col min="35" max="37" width="8.3984375" style="296" customWidth="1"/>
    <col min="38" max="1024" width="8.3984375" customWidth="1"/>
  </cols>
  <sheetData>
    <row r="1" spans="1:37" s="308" customFormat="1" ht="21.75" customHeight="1">
      <c r="A1" s="93" t="str">
        <f>Altalanos!$A$6</f>
        <v>Kinder Kupa 3.</v>
      </c>
      <c r="B1" s="93"/>
      <c r="C1" s="305"/>
      <c r="D1" s="305"/>
      <c r="E1" s="305"/>
      <c r="F1" s="305"/>
      <c r="G1" s="305"/>
      <c r="H1" s="93"/>
      <c r="I1" s="306"/>
      <c r="J1" s="307"/>
      <c r="K1" s="95" t="s">
        <v>40</v>
      </c>
      <c r="L1" s="102"/>
      <c r="M1" s="105"/>
      <c r="N1" s="307"/>
      <c r="O1" s="307" t="s">
        <v>216</v>
      </c>
      <c r="P1" s="307"/>
      <c r="Q1" s="305"/>
      <c r="R1" s="307"/>
      <c r="Y1" s="309"/>
      <c r="Z1" s="309"/>
      <c r="AA1" s="309"/>
      <c r="AB1" s="173" t="e">
        <f>IF($Y$5=1,CONCATENATE(VLOOKUP($Y$3,$AA$2:$AH$15,2)),CONCATENATE(VLOOKUP($Y$3,$AA$17:$AH$26,2)))</f>
        <v>#N/A</v>
      </c>
      <c r="AC1" s="173" t="e">
        <f>IF($Y$5=1,CONCATENATE(VLOOKUP($Y$3,$AA$2:$AH$15,3)),CONCATENATE(VLOOKUP($Y$3,$AA$17:$AH$26,3)))</f>
        <v>#N/A</v>
      </c>
      <c r="AD1" s="173" t="e">
        <f>IF($Y$5=1,CONCATENATE(VLOOKUP($Y$3,$AA$2:$AH$15,4)),CONCATENATE(VLOOKUP($Y$3,$AA$17:$AH$26,4)))</f>
        <v>#N/A</v>
      </c>
      <c r="AE1" s="173" t="e">
        <f>IF($Y$5=1,CONCATENATE(VLOOKUP($Y$3,$AA$2:$AH$15,5)),CONCATENATE(VLOOKUP($Y$3,$AA$17:$AH$26,5)))</f>
        <v>#N/A</v>
      </c>
      <c r="AF1" s="173" t="e">
        <f>IF($Y$5=1,CONCATENATE(VLOOKUP($Y$3,$AA$2:$AH$15,6)),CONCATENATE(VLOOKUP($Y$3,$AA$17:$AH$26,6)))</f>
        <v>#N/A</v>
      </c>
      <c r="AG1" s="173" t="e">
        <f>IF($Y$5=1,CONCATENATE(VLOOKUP($Y$3,$AA$2:$AH$15,7)),CONCATENATE(VLOOKUP($Y$3,$AA$17:$AH$26,7)))</f>
        <v>#N/A</v>
      </c>
      <c r="AH1" s="173" t="e">
        <f>IF($Y$5=1,CONCATENATE(VLOOKUP($Y$3,$AA$2:$AH$15,8)),CONCATENATE(VLOOKUP($Y$3,$AA$17:$AH$26,8)))</f>
        <v>#N/A</v>
      </c>
      <c r="AI1" s="310"/>
      <c r="AJ1" s="310"/>
      <c r="AK1" s="310"/>
    </row>
    <row r="2" spans="1:37" s="315" customFormat="1" ht="13.8">
      <c r="A2" s="311" t="s">
        <v>41</v>
      </c>
      <c r="B2" s="101"/>
      <c r="C2" s="101"/>
      <c r="D2" s="101"/>
      <c r="E2" s="289" t="str">
        <f>Altalanos!$D$8</f>
        <v>F12</v>
      </c>
      <c r="F2" s="101" t="s">
        <v>253</v>
      </c>
      <c r="G2" s="312"/>
      <c r="H2" s="313"/>
      <c r="I2" s="313"/>
      <c r="J2" s="314"/>
      <c r="K2" s="102"/>
      <c r="L2" s="102"/>
      <c r="M2" s="102"/>
      <c r="N2" s="314"/>
      <c r="O2" s="313"/>
      <c r="P2" s="314"/>
      <c r="Q2" s="313"/>
      <c r="R2" s="314"/>
      <c r="Y2" s="182"/>
      <c r="Z2" s="183"/>
      <c r="AA2" s="316" t="s">
        <v>82</v>
      </c>
      <c r="AB2" s="317">
        <v>300</v>
      </c>
      <c r="AC2" s="317">
        <v>250</v>
      </c>
      <c r="AD2" s="317">
        <v>200</v>
      </c>
      <c r="AE2" s="317">
        <v>150</v>
      </c>
      <c r="AF2" s="317">
        <v>120</v>
      </c>
      <c r="AG2" s="317">
        <v>90</v>
      </c>
      <c r="AH2" s="317">
        <v>40</v>
      </c>
      <c r="AI2" s="296"/>
      <c r="AJ2" s="296"/>
      <c r="AK2" s="296"/>
    </row>
    <row r="3" spans="1:37" s="318" customFormat="1" ht="11.25" customHeight="1">
      <c r="A3" s="56" t="s">
        <v>27</v>
      </c>
      <c r="B3" s="56"/>
      <c r="C3" s="56"/>
      <c r="D3" s="56"/>
      <c r="E3" s="56"/>
      <c r="F3" s="56"/>
      <c r="G3" s="56" t="s">
        <v>15</v>
      </c>
      <c r="H3" s="56"/>
      <c r="I3" s="56"/>
      <c r="J3" s="185"/>
      <c r="K3" s="56" t="s">
        <v>45</v>
      </c>
      <c r="L3" s="185"/>
      <c r="M3" s="56"/>
      <c r="N3" s="185"/>
      <c r="O3" s="56"/>
      <c r="P3" s="185"/>
      <c r="Q3" s="56"/>
      <c r="R3" s="57" t="s">
        <v>46</v>
      </c>
      <c r="Y3" s="183" t="str">
        <f>IF(K4="OB","A",IF(K4="IX","W",IF(K4="","",K4)))</f>
        <v/>
      </c>
      <c r="Z3" s="183"/>
      <c r="AA3" s="316" t="s">
        <v>105</v>
      </c>
      <c r="AB3" s="317">
        <v>280</v>
      </c>
      <c r="AC3" s="317">
        <v>230</v>
      </c>
      <c r="AD3" s="317">
        <v>180</v>
      </c>
      <c r="AE3" s="317">
        <v>140</v>
      </c>
      <c r="AF3" s="317">
        <v>80</v>
      </c>
      <c r="AG3" s="317">
        <v>0</v>
      </c>
      <c r="AH3" s="317">
        <v>0</v>
      </c>
      <c r="AI3" s="296"/>
      <c r="AJ3" s="296"/>
      <c r="AK3" s="296"/>
    </row>
    <row r="4" spans="1:37" s="324" customFormat="1" ht="11.25" customHeight="1">
      <c r="A4" s="445" t="str">
        <f>Altalanos!$A$10</f>
        <v>2022.04.02-04</v>
      </c>
      <c r="B4" s="445"/>
      <c r="C4" s="445"/>
      <c r="D4" s="125"/>
      <c r="E4" s="319"/>
      <c r="F4" s="319"/>
      <c r="G4" s="319" t="str">
        <f>Altalanos!$C$10</f>
        <v>Mogyoród</v>
      </c>
      <c r="H4" s="320"/>
      <c r="I4" s="319"/>
      <c r="J4" s="321"/>
      <c r="K4" s="322"/>
      <c r="L4" s="321"/>
      <c r="M4" s="323"/>
      <c r="N4" s="321"/>
      <c r="O4" s="319"/>
      <c r="P4" s="321"/>
      <c r="Q4" s="319"/>
      <c r="R4" s="128" t="str">
        <f>Altalanos!$E$10</f>
        <v>Krupanics Veronika</v>
      </c>
      <c r="Y4" s="183"/>
      <c r="Z4" s="183"/>
      <c r="AA4" s="316" t="s">
        <v>86</v>
      </c>
      <c r="AB4" s="317">
        <v>250</v>
      </c>
      <c r="AC4" s="317">
        <v>200</v>
      </c>
      <c r="AD4" s="317">
        <v>150</v>
      </c>
      <c r="AE4" s="317">
        <v>120</v>
      </c>
      <c r="AF4" s="317">
        <v>90</v>
      </c>
      <c r="AG4" s="317">
        <v>60</v>
      </c>
      <c r="AH4" s="317">
        <v>25</v>
      </c>
      <c r="AI4" s="296"/>
      <c r="AJ4" s="296"/>
      <c r="AK4" s="296"/>
    </row>
    <row r="5" spans="1:37" s="318" customFormat="1" ht="13.8">
      <c r="A5" s="325"/>
      <c r="B5" s="326" t="s">
        <v>217</v>
      </c>
      <c r="C5" s="327" t="s">
        <v>93</v>
      </c>
      <c r="D5" s="326" t="s">
        <v>218</v>
      </c>
      <c r="E5" s="326" t="s">
        <v>219</v>
      </c>
      <c r="F5" s="328" t="s">
        <v>30</v>
      </c>
      <c r="G5" s="328" t="s">
        <v>31</v>
      </c>
      <c r="H5" s="328"/>
      <c r="I5" s="328" t="s">
        <v>48</v>
      </c>
      <c r="J5" s="328"/>
      <c r="K5" s="326" t="s">
        <v>220</v>
      </c>
      <c r="L5" s="329"/>
      <c r="M5" s="326" t="s">
        <v>221</v>
      </c>
      <c r="N5" s="329"/>
      <c r="O5" s="326" t="s">
        <v>222</v>
      </c>
      <c r="P5" s="329"/>
      <c r="Q5" s="326" t="s">
        <v>223</v>
      </c>
      <c r="R5" s="330"/>
      <c r="Y5" s="183">
        <f>IF(OR(Altalanos!$A$8="F1",Altalanos!$A$8="F2",Altalanos!$A$8="N1",Altalanos!$A$8="N2"),1,2)</f>
        <v>2</v>
      </c>
      <c r="Z5" s="183"/>
      <c r="AA5" s="316" t="s">
        <v>90</v>
      </c>
      <c r="AB5" s="317">
        <v>200</v>
      </c>
      <c r="AC5" s="317">
        <v>150</v>
      </c>
      <c r="AD5" s="317">
        <v>120</v>
      </c>
      <c r="AE5" s="317">
        <v>90</v>
      </c>
      <c r="AF5" s="317">
        <v>60</v>
      </c>
      <c r="AG5" s="317">
        <v>40</v>
      </c>
      <c r="AH5" s="317">
        <v>15</v>
      </c>
      <c r="AI5" s="296"/>
      <c r="AJ5" s="296"/>
      <c r="AK5" s="296"/>
    </row>
    <row r="6" spans="1:37" s="318" customFormat="1" ht="11.85" customHeight="1">
      <c r="A6" s="500"/>
      <c r="B6" s="501"/>
      <c r="C6" s="502"/>
      <c r="D6" s="501"/>
      <c r="E6" s="501"/>
      <c r="F6" s="503"/>
      <c r="G6" s="503"/>
      <c r="H6" s="503"/>
      <c r="I6" s="503"/>
      <c r="J6" s="503"/>
      <c r="K6" s="501" t="s">
        <v>224</v>
      </c>
      <c r="L6" s="504"/>
      <c r="M6" s="501" t="s">
        <v>322</v>
      </c>
      <c r="N6" s="504"/>
      <c r="O6" s="501" t="s">
        <v>255</v>
      </c>
      <c r="P6" s="504"/>
      <c r="Q6" s="501" t="s">
        <v>256</v>
      </c>
      <c r="R6" s="505"/>
      <c r="Y6" s="183"/>
      <c r="Z6" s="183"/>
      <c r="AA6" s="316"/>
      <c r="AB6" s="317"/>
      <c r="AC6" s="317"/>
      <c r="AD6" s="317"/>
      <c r="AE6" s="317"/>
      <c r="AF6" s="317"/>
      <c r="AG6" s="317"/>
      <c r="AH6" s="317"/>
      <c r="AI6" s="296"/>
      <c r="AJ6" s="296"/>
      <c r="AK6" s="296"/>
    </row>
    <row r="7" spans="1:37" s="344" customFormat="1" ht="14.25" customHeight="1">
      <c r="A7" s="337"/>
      <c r="B7" s="338"/>
      <c r="C7" s="338"/>
      <c r="D7" s="338"/>
      <c r="E7" s="338"/>
      <c r="F7" s="339" t="str">
        <f>IF(Y3="","",CONCATENATE(AH1," / ",VLOOKUP(Y3,AB1:AH1,5)," pont"))</f>
        <v/>
      </c>
      <c r="G7" s="340"/>
      <c r="H7" s="341"/>
      <c r="I7" s="340"/>
      <c r="J7" s="342"/>
      <c r="K7" s="338" t="str">
        <f>IF(Y3="","",CONCATENATE(VLOOKUP(Y3,AB1:AH1,4)," pont"))</f>
        <v/>
      </c>
      <c r="L7" s="342"/>
      <c r="M7" s="338" t="str">
        <f>IF(Y3="","",CONCATENATE(VLOOKUP(Y3,AB1:AH1,3)," pont"))</f>
        <v/>
      </c>
      <c r="N7" s="342"/>
      <c r="O7" s="338" t="str">
        <f>IF(Y3="","",CONCATENATE(VLOOKUP(Y3,AB1:AH1,2)," pont"))</f>
        <v/>
      </c>
      <c r="P7" s="342"/>
      <c r="Q7" s="338" t="str">
        <f>IF(Y3="","",CONCATENATE(VLOOKUP(Y3,AB1:AH1,1)," pont"))</f>
        <v/>
      </c>
      <c r="R7" s="343"/>
      <c r="Y7" s="345"/>
      <c r="Z7" s="345"/>
      <c r="AA7" s="345" t="s">
        <v>101</v>
      </c>
      <c r="AB7" s="346">
        <v>150</v>
      </c>
      <c r="AC7" s="346">
        <v>120</v>
      </c>
      <c r="AD7" s="346">
        <v>90</v>
      </c>
      <c r="AE7" s="346">
        <v>60</v>
      </c>
      <c r="AF7" s="346">
        <v>40</v>
      </c>
      <c r="AG7" s="346">
        <v>25</v>
      </c>
      <c r="AH7" s="346">
        <v>10</v>
      </c>
      <c r="AI7" s="347"/>
      <c r="AJ7" s="347"/>
      <c r="AK7" s="347"/>
    </row>
    <row r="8" spans="1:37" s="63" customFormat="1" ht="12.9" customHeight="1">
      <c r="A8" s="348">
        <v>1</v>
      </c>
      <c r="B8" t="str">
        <f>IF($E8="","",VLOOKUP($E8,'F12 előkészítő'!$A$7:$O$22,14))</f>
        <v/>
      </c>
      <c r="C8" t="str">
        <f>IF($E8="","",VLOOKUP($E8,'F12 előkészítő'!$A$7:$O$22,15))</f>
        <v/>
      </c>
      <c r="D8" t="str">
        <f>IF($E8="","",VLOOKUP($E8,'F12 előkészítő'!$A$7:$O$22,5))</f>
        <v/>
      </c>
      <c r="E8" s="352"/>
      <c r="F8" s="353" t="s">
        <v>305</v>
      </c>
      <c r="G8" t="str">
        <f>IF($E8="","",VLOOKUP($E8,'F12 előkészítő'!$A$7:$O$22,3))</f>
        <v/>
      </c>
      <c r="H8" s="353"/>
      <c r="I8" t="str">
        <f>IF($E8="","",VLOOKUP($E8,'F12 előkészítő'!$A$7:$O$22,4))</f>
        <v/>
      </c>
      <c r="J8" s="354"/>
      <c r="K8" s="356"/>
      <c r="L8" s="356"/>
      <c r="M8" s="356"/>
      <c r="N8" s="356"/>
      <c r="O8" s="357"/>
      <c r="P8" s="358"/>
      <c r="Q8" s="359"/>
      <c r="R8" s="360"/>
      <c r="S8" s="361"/>
      <c r="U8" s="362" t="str">
        <f>Birók!P21</f>
        <v>Bíró</v>
      </c>
      <c r="Y8" s="183"/>
      <c r="Z8" s="183"/>
      <c r="AA8" s="316" t="s">
        <v>102</v>
      </c>
      <c r="AB8" s="317">
        <v>120</v>
      </c>
      <c r="AC8" s="317">
        <v>90</v>
      </c>
      <c r="AD8" s="317">
        <v>60</v>
      </c>
      <c r="AE8" s="317">
        <v>40</v>
      </c>
      <c r="AF8" s="317">
        <v>25</v>
      </c>
      <c r="AG8" s="317">
        <v>10</v>
      </c>
      <c r="AH8" s="317">
        <v>5</v>
      </c>
      <c r="AI8" s="296"/>
      <c r="AJ8" s="296"/>
      <c r="AK8" s="296"/>
    </row>
    <row r="9" spans="1:37" s="63" customFormat="1" ht="12.9" customHeight="1">
      <c r="A9" s="363"/>
      <c r="B9" s="364"/>
      <c r="C9" s="365"/>
      <c r="D9" s="365"/>
      <c r="E9" s="366"/>
      <c r="F9" s="356"/>
      <c r="G9" s="356"/>
      <c r="H9" s="367"/>
      <c r="I9" s="368" t="s">
        <v>231</v>
      </c>
      <c r="J9" s="369" t="s">
        <v>232</v>
      </c>
      <c r="K9" s="370" t="str">
        <f>UPPER(IF(OR(J9="a",J9="as"),F8,IF(OR(J9="b",J9="bs"),F10,0)))</f>
        <v>CSER</v>
      </c>
      <c r="L9" s="370"/>
      <c r="M9" s="356"/>
      <c r="N9" s="356"/>
      <c r="O9" s="357"/>
      <c r="P9" s="358"/>
      <c r="Q9" s="359"/>
      <c r="R9" s="360"/>
      <c r="S9" s="361"/>
      <c r="U9" s="371" t="str">
        <f>Birók!P22</f>
        <v>G Bodrogi</v>
      </c>
      <c r="Y9" s="183"/>
      <c r="Z9" s="183"/>
      <c r="AA9" s="316" t="s">
        <v>103</v>
      </c>
      <c r="AB9" s="317">
        <v>90</v>
      </c>
      <c r="AC9" s="317">
        <v>60</v>
      </c>
      <c r="AD9" s="317">
        <v>40</v>
      </c>
      <c r="AE9" s="317">
        <v>25</v>
      </c>
      <c r="AF9" s="317">
        <v>10</v>
      </c>
      <c r="AG9" s="317">
        <v>5</v>
      </c>
      <c r="AH9" s="317">
        <v>2</v>
      </c>
      <c r="AI9" s="296"/>
      <c r="AJ9" s="296"/>
      <c r="AK9" s="296"/>
    </row>
    <row r="10" spans="1:37" s="63" customFormat="1" ht="12.9" customHeight="1">
      <c r="A10" s="363">
        <v>2</v>
      </c>
      <c r="B10" t="str">
        <f>IF($E10="","",VLOOKUP($E10,'F12 előkészítő'!$A$7:$O$22,14))</f>
        <v/>
      </c>
      <c r="C10" t="str">
        <f>IF($E10="","",VLOOKUP($E10,'F12 előkészítő'!$A$7:$O$22,15))</f>
        <v/>
      </c>
      <c r="D10" t="str">
        <f>IF($E10="","",VLOOKUP($E10,'F12 előkészítő'!$A$7:$O$22,5))</f>
        <v/>
      </c>
      <c r="E10" s="352"/>
      <c r="F10" s="372" t="s">
        <v>308</v>
      </c>
      <c r="G10" s="372" t="s">
        <v>286</v>
      </c>
      <c r="H10" s="372"/>
      <c r="I10" t="str">
        <f>IF($E10="","",VLOOKUP($E10,'F12 előkészítő'!$A$7:$O$22,4))</f>
        <v/>
      </c>
      <c r="J10" s="373"/>
      <c r="K10" s="356"/>
      <c r="L10" s="374"/>
      <c r="M10" s="356"/>
      <c r="N10" s="356"/>
      <c r="O10" s="357"/>
      <c r="P10" s="358"/>
      <c r="Q10" s="359"/>
      <c r="R10" s="360"/>
      <c r="S10" s="361"/>
      <c r="U10" s="371" t="str">
        <f>Birók!P23</f>
        <v>B Barta</v>
      </c>
      <c r="Y10" s="183"/>
      <c r="Z10" s="183"/>
      <c r="AA10" s="316" t="s">
        <v>104</v>
      </c>
      <c r="AB10" s="317">
        <v>60</v>
      </c>
      <c r="AC10" s="317">
        <v>40</v>
      </c>
      <c r="AD10" s="317">
        <v>25</v>
      </c>
      <c r="AE10" s="317">
        <v>10</v>
      </c>
      <c r="AF10" s="317">
        <v>5</v>
      </c>
      <c r="AG10" s="317">
        <v>2</v>
      </c>
      <c r="AH10" s="317">
        <v>1</v>
      </c>
      <c r="AI10" s="296"/>
      <c r="AJ10" s="296"/>
      <c r="AK10" s="296"/>
    </row>
    <row r="11" spans="1:37" s="63" customFormat="1" ht="12.9" customHeight="1">
      <c r="A11" s="363"/>
      <c r="B11" s="364"/>
      <c r="C11" s="365"/>
      <c r="D11" s="365"/>
      <c r="E11" s="375"/>
      <c r="F11" s="356"/>
      <c r="G11" s="356"/>
      <c r="H11" s="367"/>
      <c r="I11" s="356"/>
      <c r="J11" s="376"/>
      <c r="K11" s="377" t="s">
        <v>231</v>
      </c>
      <c r="L11" s="378" t="s">
        <v>232</v>
      </c>
      <c r="M11" s="370" t="str">
        <f>UPPER(IF(OR(L11="a",L11="as"),K9,IF(OR(L11="b",L11="bs"),K13,0)))</f>
        <v>HORVÁTH</v>
      </c>
      <c r="N11" s="379"/>
      <c r="O11" s="380"/>
      <c r="P11" s="380"/>
      <c r="Q11" s="359"/>
      <c r="R11" s="360"/>
      <c r="S11" s="361"/>
      <c r="U11" s="371" t="str">
        <f>Birók!P24</f>
        <v>N Forsthoffer</v>
      </c>
      <c r="Y11" s="183"/>
      <c r="Z11" s="183"/>
      <c r="AA11" s="316" t="s">
        <v>106</v>
      </c>
      <c r="AB11" s="317">
        <v>40</v>
      </c>
      <c r="AC11" s="317">
        <v>25</v>
      </c>
      <c r="AD11" s="317">
        <v>15</v>
      </c>
      <c r="AE11" s="317">
        <v>7</v>
      </c>
      <c r="AF11" s="317">
        <v>4</v>
      </c>
      <c r="AG11" s="317">
        <v>1</v>
      </c>
      <c r="AH11" s="317">
        <v>0</v>
      </c>
      <c r="AI11" s="296"/>
      <c r="AJ11" s="296"/>
      <c r="AK11" s="296"/>
    </row>
    <row r="12" spans="1:37" s="63" customFormat="1" ht="12.9" customHeight="1">
      <c r="A12" s="363">
        <v>3</v>
      </c>
      <c r="B12" t="str">
        <f>IF($E12="","",VLOOKUP($E12,'F12 előkészítő'!$A$7:$O$22,14))</f>
        <v/>
      </c>
      <c r="C12" t="str">
        <f>IF($E12="","",VLOOKUP($E12,'F12 előkészítő'!$A$7:$O$22,15))</f>
        <v/>
      </c>
      <c r="D12" t="str">
        <f>IF($E12="","",VLOOKUP($E12,'F12 előkészítő'!$A$7:$O$22,5))</f>
        <v/>
      </c>
      <c r="E12" s="352"/>
      <c r="F12" s="372" t="s">
        <v>174</v>
      </c>
      <c r="G12" s="372" t="s">
        <v>323</v>
      </c>
      <c r="H12" s="372"/>
      <c r="I12" t="str">
        <f>IF($E12="","",VLOOKUP($E12,'F12 előkészítő'!$A$7:$O$22,4))</f>
        <v/>
      </c>
      <c r="J12" s="354"/>
      <c r="K12" s="356"/>
      <c r="L12" s="381"/>
      <c r="M12" s="382" t="s">
        <v>252</v>
      </c>
      <c r="N12" s="383"/>
      <c r="O12" s="380"/>
      <c r="P12" s="380"/>
      <c r="Q12" s="359"/>
      <c r="R12" s="360"/>
      <c r="S12" s="361"/>
      <c r="U12" s="371" t="str">
        <f>Birók!P25</f>
        <v xml:space="preserve"> </v>
      </c>
      <c r="Y12" s="183"/>
      <c r="Z12" s="183"/>
      <c r="AA12" s="316" t="s">
        <v>107</v>
      </c>
      <c r="AB12" s="317">
        <v>25</v>
      </c>
      <c r="AC12" s="317">
        <v>15</v>
      </c>
      <c r="AD12" s="317">
        <v>10</v>
      </c>
      <c r="AE12" s="317">
        <v>6</v>
      </c>
      <c r="AF12" s="317">
        <v>3</v>
      </c>
      <c r="AG12" s="317">
        <v>1</v>
      </c>
      <c r="AH12" s="317">
        <v>0</v>
      </c>
      <c r="AI12" s="296"/>
      <c r="AJ12" s="296"/>
      <c r="AK12" s="296"/>
    </row>
    <row r="13" spans="1:37" s="63" customFormat="1" ht="12.9" customHeight="1">
      <c r="A13" s="363"/>
      <c r="B13" s="364"/>
      <c r="C13" s="365"/>
      <c r="D13" s="365"/>
      <c r="E13" s="375"/>
      <c r="F13" s="356"/>
      <c r="G13" s="356"/>
      <c r="H13" s="367"/>
      <c r="I13" s="368" t="s">
        <v>231</v>
      </c>
      <c r="J13" s="369" t="s">
        <v>235</v>
      </c>
      <c r="K13" s="370" t="str">
        <f>UPPER(IF(OR(J13="a",J13="as"),F12,IF(OR(J13="b",J13="bs"),F14,0)))</f>
        <v>HORVÁTH</v>
      </c>
      <c r="L13" s="384"/>
      <c r="M13" s="356"/>
      <c r="N13" s="383"/>
      <c r="O13" s="380"/>
      <c r="P13" s="380"/>
      <c r="Q13" s="359"/>
      <c r="R13" s="360"/>
      <c r="S13" s="361"/>
      <c r="U13" s="371" t="str">
        <f>Birók!P26</f>
        <v xml:space="preserve"> </v>
      </c>
      <c r="Y13" s="183"/>
      <c r="Z13" s="183"/>
      <c r="AA13" s="316" t="s">
        <v>109</v>
      </c>
      <c r="AB13" s="317">
        <v>15</v>
      </c>
      <c r="AC13" s="317">
        <v>10</v>
      </c>
      <c r="AD13" s="317">
        <v>6</v>
      </c>
      <c r="AE13" s="317">
        <v>3</v>
      </c>
      <c r="AF13" s="317">
        <v>1</v>
      </c>
      <c r="AG13" s="317">
        <v>0</v>
      </c>
      <c r="AH13" s="317">
        <v>0</v>
      </c>
      <c r="AI13" s="296"/>
      <c r="AJ13" s="296"/>
      <c r="AK13" s="296"/>
    </row>
    <row r="14" spans="1:37" s="63" customFormat="1" ht="12.9" customHeight="1">
      <c r="A14" s="363">
        <v>4</v>
      </c>
      <c r="B14" t="str">
        <f>IF($E14="","",VLOOKUP($E14,'F12 előkészítő'!$A$7:$O$22,14))</f>
        <v/>
      </c>
      <c r="C14" t="str">
        <f>IF($E14="","",VLOOKUP($E14,'F12 előkészítő'!$A$7:$O$22,15))</f>
        <v/>
      </c>
      <c r="D14" t="str">
        <f>IF($E14="","",VLOOKUP($E14,'F12 előkészítő'!$A$7:$O$22,5))</f>
        <v/>
      </c>
      <c r="E14" s="352"/>
      <c r="F14" s="372" t="s">
        <v>309</v>
      </c>
      <c r="G14" s="372" t="s">
        <v>293</v>
      </c>
      <c r="H14" s="372"/>
      <c r="I14" t="str">
        <f>IF($E14="","",VLOOKUP($E14,'F12 előkészítő'!$A$7:$O$22,4))</f>
        <v/>
      </c>
      <c r="J14" s="385"/>
      <c r="K14" s="382" t="s">
        <v>324</v>
      </c>
      <c r="L14" s="356"/>
      <c r="M14" s="356"/>
      <c r="N14" s="383"/>
      <c r="O14" s="380"/>
      <c r="P14" s="380"/>
      <c r="Q14" s="359"/>
      <c r="R14" s="360"/>
      <c r="S14" s="361"/>
      <c r="U14" s="371" t="str">
        <f>Birók!P27</f>
        <v xml:space="preserve"> </v>
      </c>
      <c r="Y14" s="183"/>
      <c r="Z14" s="183"/>
      <c r="AA14" s="316" t="s">
        <v>110</v>
      </c>
      <c r="AB14" s="317">
        <v>10</v>
      </c>
      <c r="AC14" s="317">
        <v>6</v>
      </c>
      <c r="AD14" s="317">
        <v>3</v>
      </c>
      <c r="AE14" s="317">
        <v>1</v>
      </c>
      <c r="AF14" s="317">
        <v>0</v>
      </c>
      <c r="AG14" s="317">
        <v>0</v>
      </c>
      <c r="AH14" s="317">
        <v>0</v>
      </c>
      <c r="AI14" s="296"/>
      <c r="AJ14" s="296"/>
      <c r="AK14" s="296"/>
    </row>
    <row r="15" spans="1:37" s="63" customFormat="1" ht="12.9" customHeight="1">
      <c r="A15" s="363"/>
      <c r="B15" s="364"/>
      <c r="C15" s="365"/>
      <c r="D15" s="365"/>
      <c r="E15" s="375"/>
      <c r="F15" s="356"/>
      <c r="G15" s="356"/>
      <c r="H15" s="367"/>
      <c r="I15" s="386"/>
      <c r="J15" s="376"/>
      <c r="K15" s="356"/>
      <c r="L15" s="356"/>
      <c r="M15" s="377" t="s">
        <v>231</v>
      </c>
      <c r="N15" s="378" t="s">
        <v>232</v>
      </c>
      <c r="O15" s="370" t="str">
        <f>UPPER(IF(OR(N15="a",N15="as"),M11,IF(OR(N15="b",N15="bs"),M19,0)))</f>
        <v>CSORDÁS</v>
      </c>
      <c r="P15" s="379"/>
      <c r="Q15" s="359"/>
      <c r="R15" s="360"/>
      <c r="S15" s="361"/>
      <c r="U15" s="371" t="str">
        <f>Birók!P28</f>
        <v xml:space="preserve"> </v>
      </c>
      <c r="Y15" s="183"/>
      <c r="Z15" s="183"/>
      <c r="AA15" s="316" t="s">
        <v>112</v>
      </c>
      <c r="AB15" s="317">
        <v>3</v>
      </c>
      <c r="AC15" s="317">
        <v>2</v>
      </c>
      <c r="AD15" s="317">
        <v>1</v>
      </c>
      <c r="AE15" s="317">
        <v>0</v>
      </c>
      <c r="AF15" s="317">
        <v>0</v>
      </c>
      <c r="AG15" s="317">
        <v>0</v>
      </c>
      <c r="AH15" s="317">
        <v>0</v>
      </c>
      <c r="AI15" s="296"/>
      <c r="AJ15" s="296"/>
      <c r="AK15" s="296"/>
    </row>
    <row r="16" spans="1:37" s="63" customFormat="1" ht="12.9" customHeight="1">
      <c r="A16" s="348">
        <v>5</v>
      </c>
      <c r="B16" t="str">
        <f>IF($E16="","",VLOOKUP($E16,'F12 előkészítő'!$A$7:$O$22,14))</f>
        <v/>
      </c>
      <c r="C16" t="str">
        <f>IF($E16="","",VLOOKUP($E16,'F12 előkészítő'!$A$7:$O$22,15))</f>
        <v/>
      </c>
      <c r="D16" t="str">
        <f>IF($E16="","",VLOOKUP($E16,'F12 előkészítő'!$A$7:$O$22,5))</f>
        <v/>
      </c>
      <c r="E16" s="352"/>
      <c r="F16" s="353" t="s">
        <v>305</v>
      </c>
      <c r="G16" t="str">
        <f>IF($E16="","",VLOOKUP($E16,'F12 előkészítő'!$A$7:$O$22,3))</f>
        <v/>
      </c>
      <c r="H16" s="353"/>
      <c r="I16" t="str">
        <f>IF($E16="","",VLOOKUP($E16,'F12 előkészítő'!$A$7:$O$22,4))</f>
        <v/>
      </c>
      <c r="J16" s="387"/>
      <c r="K16" s="356"/>
      <c r="L16" s="356"/>
      <c r="M16" s="356"/>
      <c r="N16" s="383"/>
      <c r="O16" s="382" t="s">
        <v>263</v>
      </c>
      <c r="P16" s="383"/>
      <c r="Q16" s="359"/>
      <c r="R16" s="360"/>
      <c r="S16" s="361"/>
      <c r="U16" s="371" t="str">
        <f>Birók!P29</f>
        <v xml:space="preserve"> </v>
      </c>
      <c r="Y16" s="183"/>
      <c r="Z16" s="183"/>
      <c r="AA16" s="316"/>
      <c r="AB16" s="316"/>
      <c r="AC16" s="316"/>
      <c r="AD16" s="316"/>
      <c r="AE16" s="316"/>
      <c r="AF16" s="316"/>
      <c r="AG16" s="316"/>
      <c r="AH16" s="316"/>
      <c r="AI16" s="296"/>
      <c r="AJ16" s="296"/>
      <c r="AK16" s="296"/>
    </row>
    <row r="17" spans="1:41" s="63" customFormat="1" ht="12.9" customHeight="1">
      <c r="A17" s="363"/>
      <c r="B17" s="364"/>
      <c r="C17" s="365"/>
      <c r="D17" s="365"/>
      <c r="E17" s="375"/>
      <c r="F17" s="356"/>
      <c r="G17" s="356"/>
      <c r="H17" s="367"/>
      <c r="I17" s="368" t="s">
        <v>231</v>
      </c>
      <c r="J17" s="369" t="s">
        <v>232</v>
      </c>
      <c r="K17" s="370" t="str">
        <f>UPPER(IF(OR(J17="a",J17="as"),F16,IF(OR(J17="b",J17="bs"),F18,0)))</f>
        <v>CSILLAG</v>
      </c>
      <c r="L17" s="370"/>
      <c r="M17" s="356"/>
      <c r="N17" s="383"/>
      <c r="O17" s="380"/>
      <c r="P17" s="383"/>
      <c r="Q17" s="359"/>
      <c r="R17" s="360"/>
      <c r="S17" s="361"/>
      <c r="U17" s="388" t="str">
        <f>Birók!P30</f>
        <v>Egyik sem</v>
      </c>
      <c r="Y17" s="183"/>
      <c r="Z17" s="183"/>
      <c r="AA17" s="316" t="s">
        <v>82</v>
      </c>
      <c r="AB17" s="317">
        <v>150</v>
      </c>
      <c r="AC17" s="317">
        <v>120</v>
      </c>
      <c r="AD17" s="317">
        <v>90</v>
      </c>
      <c r="AE17" s="317">
        <v>60</v>
      </c>
      <c r="AF17" s="317">
        <v>40</v>
      </c>
      <c r="AG17" s="317">
        <v>25</v>
      </c>
      <c r="AH17" s="317">
        <v>15</v>
      </c>
      <c r="AI17" s="296"/>
      <c r="AJ17" s="296"/>
      <c r="AK17" s="296"/>
    </row>
    <row r="18" spans="1:41" s="63" customFormat="1" ht="12.9" customHeight="1">
      <c r="A18" s="363">
        <v>6</v>
      </c>
      <c r="B18" t="str">
        <f>IF($E18="","",VLOOKUP($E18,'F12 előkészítő'!$A$7:$O$22,14))</f>
        <v/>
      </c>
      <c r="C18" t="str">
        <f>IF($E18="","",VLOOKUP($E18,'F12 előkészítő'!$A$7:$O$22,15))</f>
        <v/>
      </c>
      <c r="D18" t="str">
        <f>IF($E18="","",VLOOKUP($E18,'F12 előkészítő'!$A$7:$O$22,5))</f>
        <v/>
      </c>
      <c r="E18" s="352"/>
      <c r="F18" s="372" t="s">
        <v>311</v>
      </c>
      <c r="G18" s="372" t="s">
        <v>152</v>
      </c>
      <c r="H18" s="372"/>
      <c r="I18" t="str">
        <f>IF($E18="","",VLOOKUP($E18,'F12 előkészítő'!$A$7:$O$22,4))</f>
        <v/>
      </c>
      <c r="J18" s="373"/>
      <c r="K18" s="356"/>
      <c r="L18" s="374"/>
      <c r="M18" s="356"/>
      <c r="N18" s="383"/>
      <c r="O18" s="380"/>
      <c r="P18" s="383"/>
      <c r="Q18" s="359"/>
      <c r="R18" s="360"/>
      <c r="S18" s="361"/>
      <c r="Y18" s="183"/>
      <c r="Z18" s="183"/>
      <c r="AA18" s="316" t="s">
        <v>86</v>
      </c>
      <c r="AB18" s="317">
        <v>120</v>
      </c>
      <c r="AC18" s="317">
        <v>90</v>
      </c>
      <c r="AD18" s="317">
        <v>60</v>
      </c>
      <c r="AE18" s="317">
        <v>40</v>
      </c>
      <c r="AF18" s="317">
        <v>25</v>
      </c>
      <c r="AG18" s="317">
        <v>15</v>
      </c>
      <c r="AH18" s="317">
        <v>8</v>
      </c>
      <c r="AI18" s="296"/>
      <c r="AJ18" s="296"/>
      <c r="AK18" s="296"/>
    </row>
    <row r="19" spans="1:41" s="63" customFormat="1" ht="12.9" customHeight="1">
      <c r="A19" s="363"/>
      <c r="B19" s="364"/>
      <c r="C19" s="365"/>
      <c r="D19" s="365"/>
      <c r="E19" s="375"/>
      <c r="F19" s="356"/>
      <c r="G19" s="356"/>
      <c r="H19" s="367"/>
      <c r="I19" s="356"/>
      <c r="J19" s="376"/>
      <c r="K19" s="377" t="s">
        <v>231</v>
      </c>
      <c r="L19" s="378" t="s">
        <v>232</v>
      </c>
      <c r="M19" s="370" t="str">
        <f>UPPER(IF(OR(L19="a",L19="as"),K17,IF(OR(L19="b",L19="bs"),K21,0)))</f>
        <v>CSORDÁS</v>
      </c>
      <c r="N19" s="389"/>
      <c r="O19" s="380"/>
      <c r="P19" s="383"/>
      <c r="Q19" s="359"/>
      <c r="R19" s="360"/>
      <c r="S19" s="361"/>
      <c r="Y19" s="183"/>
      <c r="Z19" s="183"/>
      <c r="AA19" s="316" t="s">
        <v>90</v>
      </c>
      <c r="AB19" s="317">
        <v>90</v>
      </c>
      <c r="AC19" s="317">
        <v>60</v>
      </c>
      <c r="AD19" s="317">
        <v>40</v>
      </c>
      <c r="AE19" s="317">
        <v>25</v>
      </c>
      <c r="AF19" s="317">
        <v>15</v>
      </c>
      <c r="AG19" s="317">
        <v>8</v>
      </c>
      <c r="AH19" s="317">
        <v>4</v>
      </c>
      <c r="AI19" s="296"/>
      <c r="AJ19" s="296"/>
      <c r="AK19" s="296"/>
    </row>
    <row r="20" spans="1:41" s="63" customFormat="1" ht="12.9" customHeight="1">
      <c r="A20" s="363">
        <v>7</v>
      </c>
      <c r="B20" t="str">
        <f>IF($E20="","",VLOOKUP($E20,'F12 előkészítő'!$A$7:$O$22,14))</f>
        <v/>
      </c>
      <c r="C20" t="str">
        <f>IF($E20="","",VLOOKUP($E20,'F12 előkészítő'!$A$7:$O$22,15))</f>
        <v/>
      </c>
      <c r="D20" t="str">
        <f>IF($E20="","",VLOOKUP($E20,'F12 előkészítő'!$A$7:$O$22,5))</f>
        <v/>
      </c>
      <c r="E20" s="352"/>
      <c r="F20" s="372" t="s">
        <v>305</v>
      </c>
      <c r="G20" t="str">
        <f>IF($E20="","",VLOOKUP($E20,'F12 előkészítő'!$A$7:$O$22,3))</f>
        <v/>
      </c>
      <c r="H20" s="372"/>
      <c r="I20" t="str">
        <f>IF($E20="","",VLOOKUP($E20,'F12 előkészítő'!$A$7:$O$22,4))</f>
        <v/>
      </c>
      <c r="J20" s="354"/>
      <c r="K20" s="356"/>
      <c r="L20" s="381"/>
      <c r="M20" s="382" t="s">
        <v>325</v>
      </c>
      <c r="N20" s="380"/>
      <c r="O20" s="380"/>
      <c r="P20" s="383"/>
      <c r="Q20" s="359"/>
      <c r="R20" s="360"/>
      <c r="S20" s="361"/>
      <c r="Y20" s="183"/>
      <c r="Z20" s="183"/>
      <c r="AA20" s="316" t="s">
        <v>101</v>
      </c>
      <c r="AB20" s="317">
        <v>60</v>
      </c>
      <c r="AC20" s="317">
        <v>40</v>
      </c>
      <c r="AD20" s="317">
        <v>25</v>
      </c>
      <c r="AE20" s="317">
        <v>15</v>
      </c>
      <c r="AF20" s="317">
        <v>8</v>
      </c>
      <c r="AG20" s="317">
        <v>4</v>
      </c>
      <c r="AH20" s="317">
        <v>2</v>
      </c>
      <c r="AI20" s="296"/>
      <c r="AJ20" s="296"/>
      <c r="AK20" s="296"/>
    </row>
    <row r="21" spans="1:41" s="63" customFormat="1" ht="12.9" customHeight="1">
      <c r="A21" s="363"/>
      <c r="B21" s="364"/>
      <c r="C21" s="365"/>
      <c r="D21" s="365"/>
      <c r="E21" s="366"/>
      <c r="F21" s="356"/>
      <c r="G21" s="356"/>
      <c r="H21" s="367"/>
      <c r="I21" s="368" t="s">
        <v>231</v>
      </c>
      <c r="J21" s="369" t="s">
        <v>232</v>
      </c>
      <c r="K21" s="370" t="str">
        <f>UPPER(IF(OR(J21="a",J21="as"),F20,IF(OR(J21="b",J21="bs"),F22,0)))</f>
        <v>CSORDÁS</v>
      </c>
      <c r="L21" s="384"/>
      <c r="M21" s="356"/>
      <c r="N21" s="380"/>
      <c r="O21" s="380"/>
      <c r="P21" s="383"/>
      <c r="Q21" s="359"/>
      <c r="R21" s="360"/>
      <c r="S21" s="361"/>
      <c r="Y21" s="183"/>
      <c r="Z21" s="183"/>
      <c r="AA21" s="316" t="s">
        <v>102</v>
      </c>
      <c r="AB21" s="317">
        <v>40</v>
      </c>
      <c r="AC21" s="317">
        <v>25</v>
      </c>
      <c r="AD21" s="317">
        <v>15</v>
      </c>
      <c r="AE21" s="317">
        <v>8</v>
      </c>
      <c r="AF21" s="317">
        <v>4</v>
      </c>
      <c r="AG21" s="317">
        <v>2</v>
      </c>
      <c r="AH21" s="317">
        <v>1</v>
      </c>
      <c r="AI21" s="296"/>
      <c r="AJ21" s="296"/>
      <c r="AK21" s="296"/>
    </row>
    <row r="22" spans="1:41" s="63" customFormat="1" ht="12.9" customHeight="1">
      <c r="A22" s="363">
        <v>8</v>
      </c>
      <c r="B22" t="str">
        <f>IF($E22="","",VLOOKUP($E22,'F12 előkészítő'!$A$7:$O$22,14))</f>
        <v/>
      </c>
      <c r="C22" t="str">
        <f>IF($E22="","",VLOOKUP($E22,'F12 előkészítő'!$A$7:$O$22,15))</f>
        <v/>
      </c>
      <c r="D22" t="str">
        <f>IF($E22="","",VLOOKUP($E22,'F12 előkészítő'!$A$7:$O$22,5))</f>
        <v/>
      </c>
      <c r="E22" s="352"/>
      <c r="F22" s="372" t="s">
        <v>312</v>
      </c>
      <c r="G22" s="372" t="s">
        <v>326</v>
      </c>
      <c r="H22" s="372"/>
      <c r="I22" t="str">
        <f>IF($E22="","",VLOOKUP($E22,'F12 előkészítő'!$A$7:$O$22,4))</f>
        <v/>
      </c>
      <c r="J22" s="385"/>
      <c r="K22" s="356"/>
      <c r="L22" s="356"/>
      <c r="M22" s="356"/>
      <c r="N22" s="380"/>
      <c r="O22" s="380"/>
      <c r="P22" s="383"/>
      <c r="Q22" s="359"/>
      <c r="R22" s="360"/>
      <c r="S22" s="361"/>
      <c r="Y22" s="183"/>
      <c r="Z22" s="183"/>
      <c r="AA22" s="316" t="s">
        <v>103</v>
      </c>
      <c r="AB22" s="317">
        <v>25</v>
      </c>
      <c r="AC22" s="317">
        <v>15</v>
      </c>
      <c r="AD22" s="317">
        <v>10</v>
      </c>
      <c r="AE22" s="317">
        <v>6</v>
      </c>
      <c r="AF22" s="317">
        <v>3</v>
      </c>
      <c r="AG22" s="317">
        <v>1</v>
      </c>
      <c r="AH22" s="317">
        <v>0</v>
      </c>
      <c r="AI22" s="296"/>
      <c r="AJ22" s="296"/>
      <c r="AK22" s="296"/>
    </row>
    <row r="23" spans="1:41" s="63" customFormat="1" ht="12.9" customHeight="1">
      <c r="A23" s="363"/>
      <c r="B23" s="364"/>
      <c r="C23" s="365"/>
      <c r="D23" s="365"/>
      <c r="E23" s="366"/>
      <c r="F23" s="386"/>
      <c r="G23" s="386"/>
      <c r="H23" s="391"/>
      <c r="I23" s="386"/>
      <c r="J23" s="376"/>
      <c r="K23" s="356"/>
      <c r="L23" s="356"/>
      <c r="M23" s="356"/>
      <c r="N23" s="380"/>
      <c r="O23" s="377" t="s">
        <v>231</v>
      </c>
      <c r="P23" s="378" t="s">
        <v>232</v>
      </c>
      <c r="Q23" s="370" t="str">
        <f>UPPER(IF(OR(P23="a",P23="as"),O15,IF(OR(P23="b",P23="bs"),O31,0)))</f>
        <v>TÚRÓCZY</v>
      </c>
      <c r="R23" s="379"/>
      <c r="S23" s="361"/>
      <c r="Y23" s="183"/>
      <c r="Z23" s="183"/>
      <c r="AA23" s="316" t="s">
        <v>104</v>
      </c>
      <c r="AB23" s="317">
        <v>15</v>
      </c>
      <c r="AC23" s="317">
        <v>10</v>
      </c>
      <c r="AD23" s="317">
        <v>6</v>
      </c>
      <c r="AE23" s="317">
        <v>3</v>
      </c>
      <c r="AF23" s="317">
        <v>1</v>
      </c>
      <c r="AG23" s="317">
        <v>0</v>
      </c>
      <c r="AH23" s="317">
        <v>0</v>
      </c>
      <c r="AI23" s="296"/>
      <c r="AJ23" s="296"/>
      <c r="AK23" s="296"/>
    </row>
    <row r="24" spans="1:41" s="63" customFormat="1" ht="12.9" customHeight="1">
      <c r="A24" s="363">
        <v>9</v>
      </c>
      <c r="B24" t="str">
        <f>IF($E24="","",VLOOKUP($E24,'F12 előkészítő'!$A$7:$O$22,14))</f>
        <v/>
      </c>
      <c r="C24" t="str">
        <f>IF($E24="","",VLOOKUP($E24,'F12 előkészítő'!$A$7:$O$22,15))</f>
        <v/>
      </c>
      <c r="D24" t="str">
        <f>IF($E24="","",VLOOKUP($E24,'F12 előkészítő'!$A$7:$O$22,5))</f>
        <v/>
      </c>
      <c r="E24" s="352"/>
      <c r="F24" s="372" t="s">
        <v>305</v>
      </c>
      <c r="G24" t="str">
        <f>IF($E24="","",VLOOKUP($E24,'F12 előkészítő'!$A$7:$O$22,3))</f>
        <v/>
      </c>
      <c r="H24" s="372"/>
      <c r="I24" t="str">
        <f>IF($E24="","",VLOOKUP($E24,'F12 előkészítő'!$A$7:$O$22,4))</f>
        <v/>
      </c>
      <c r="J24" s="354"/>
      <c r="K24" s="356"/>
      <c r="L24" s="356"/>
      <c r="M24" s="356"/>
      <c r="N24" s="380"/>
      <c r="O24" s="356"/>
      <c r="P24" s="383"/>
      <c r="Q24" s="382" t="s">
        <v>327</v>
      </c>
      <c r="R24" s="380"/>
      <c r="S24" s="361"/>
      <c r="Y24" s="183"/>
      <c r="Z24" s="183"/>
      <c r="AA24" s="316" t="s">
        <v>106</v>
      </c>
      <c r="AB24" s="317">
        <v>10</v>
      </c>
      <c r="AC24" s="317">
        <v>6</v>
      </c>
      <c r="AD24" s="317">
        <v>3</v>
      </c>
      <c r="AE24" s="317">
        <v>1</v>
      </c>
      <c r="AF24" s="317">
        <v>0</v>
      </c>
      <c r="AG24" s="317">
        <v>0</v>
      </c>
      <c r="AH24" s="317">
        <v>0</v>
      </c>
      <c r="AI24" s="296"/>
      <c r="AJ24" s="296"/>
      <c r="AK24" s="296"/>
    </row>
    <row r="25" spans="1:41" s="63" customFormat="1" ht="12.9" customHeight="1">
      <c r="A25" s="363"/>
      <c r="B25" s="364"/>
      <c r="C25" s="365"/>
      <c r="D25" s="365"/>
      <c r="E25" s="366"/>
      <c r="F25" s="356"/>
      <c r="G25" s="356"/>
      <c r="H25" s="367"/>
      <c r="I25" s="368" t="s">
        <v>231</v>
      </c>
      <c r="J25" s="369" t="s">
        <v>232</v>
      </c>
      <c r="K25" s="370" t="str">
        <f>UPPER(IF(OR(J25="a",J25="as"),F24,IF(OR(J25="b",J25="bs"),F26,0)))</f>
        <v>PAPP</v>
      </c>
      <c r="L25" s="370"/>
      <c r="M25" s="356"/>
      <c r="N25" s="380"/>
      <c r="O25" s="380"/>
      <c r="P25" s="383"/>
      <c r="Q25" s="359"/>
      <c r="R25" s="360"/>
      <c r="S25" s="361"/>
      <c r="Y25" s="183"/>
      <c r="Z25" s="183"/>
      <c r="AA25" s="316" t="s">
        <v>107</v>
      </c>
      <c r="AB25" s="317">
        <v>6</v>
      </c>
      <c r="AC25" s="317">
        <v>3</v>
      </c>
      <c r="AD25" s="317">
        <v>1</v>
      </c>
      <c r="AE25" s="317">
        <v>0</v>
      </c>
      <c r="AF25" s="317">
        <v>0</v>
      </c>
      <c r="AG25" s="317">
        <v>0</v>
      </c>
      <c r="AH25" s="317">
        <v>0</v>
      </c>
      <c r="AI25" s="296"/>
      <c r="AJ25" s="296"/>
      <c r="AK25" s="296"/>
    </row>
    <row r="26" spans="1:41" s="63" customFormat="1" ht="12.9" customHeight="1">
      <c r="A26" s="363">
        <v>10</v>
      </c>
      <c r="B26" t="str">
        <f>IF($E26="","",VLOOKUP($E26,'F12 előkészítő'!$A$7:$O$22,14))</f>
        <v/>
      </c>
      <c r="C26" t="str">
        <f>IF($E26="","",VLOOKUP($E26,'F12 előkészítő'!$A$7:$O$22,15))</f>
        <v/>
      </c>
      <c r="D26" t="str">
        <f>IF($E26="","",VLOOKUP($E26,'F12 előkészítő'!$A$7:$O$22,5))</f>
        <v/>
      </c>
      <c r="E26" s="352"/>
      <c r="F26" s="372" t="s">
        <v>316</v>
      </c>
      <c r="G26" s="372" t="s">
        <v>265</v>
      </c>
      <c r="H26" s="372"/>
      <c r="I26" t="str">
        <f>IF($E26="","",VLOOKUP($E26,'F12 előkészítő'!$A$7:$O$22,4))</f>
        <v/>
      </c>
      <c r="J26" s="373"/>
      <c r="K26" s="356"/>
      <c r="L26" s="374"/>
      <c r="M26" s="356"/>
      <c r="N26" s="380"/>
      <c r="O26" s="380"/>
      <c r="P26" s="383"/>
      <c r="Q26" s="359"/>
      <c r="R26" s="360"/>
      <c r="S26" s="361"/>
      <c r="Y26" s="183"/>
      <c r="Z26" s="183"/>
      <c r="AA26" s="316" t="s">
        <v>109</v>
      </c>
      <c r="AB26" s="317">
        <v>3</v>
      </c>
      <c r="AC26" s="317">
        <v>2</v>
      </c>
      <c r="AD26" s="317">
        <v>1</v>
      </c>
      <c r="AE26" s="317">
        <v>0</v>
      </c>
      <c r="AF26" s="317">
        <v>0</v>
      </c>
      <c r="AG26" s="317">
        <v>0</v>
      </c>
      <c r="AH26" s="317">
        <v>0</v>
      </c>
      <c r="AI26" s="296"/>
      <c r="AJ26" s="296"/>
      <c r="AK26" s="296"/>
    </row>
    <row r="27" spans="1:41" s="63" customFormat="1" ht="12.9" customHeight="1">
      <c r="A27" s="363"/>
      <c r="B27" s="364"/>
      <c r="C27" s="365"/>
      <c r="D27" s="365"/>
      <c r="E27" s="375"/>
      <c r="F27" s="356"/>
      <c r="G27" s="356"/>
      <c r="H27" s="367"/>
      <c r="I27" s="356"/>
      <c r="J27" s="376"/>
      <c r="K27" s="377" t="s">
        <v>231</v>
      </c>
      <c r="L27" s="378" t="s">
        <v>235</v>
      </c>
      <c r="M27" s="370" t="str">
        <f>UPPER(IF(OR(L27="a",L27="as"),K25,IF(OR(L27="b",L27="bs"),K29,0)))</f>
        <v>PAPP</v>
      </c>
      <c r="N27" s="379"/>
      <c r="O27" s="380"/>
      <c r="P27" s="383"/>
      <c r="Q27" s="359"/>
      <c r="R27" s="360"/>
      <c r="S27" s="361"/>
      <c r="Y27" s="296"/>
      <c r="Z27" s="296"/>
      <c r="AA27" s="296"/>
      <c r="AB27" s="296"/>
      <c r="AC27" s="296"/>
      <c r="AD27" s="296"/>
      <c r="AE27" s="296"/>
      <c r="AF27" s="296"/>
      <c r="AG27" s="296"/>
      <c r="AH27" s="296"/>
      <c r="AI27" s="296"/>
      <c r="AJ27" s="296"/>
      <c r="AK27" s="296"/>
      <c r="AL27" s="392"/>
      <c r="AM27" s="392"/>
      <c r="AN27" s="392"/>
      <c r="AO27" s="392"/>
    </row>
    <row r="28" spans="1:41" s="63" customFormat="1" ht="12.9" customHeight="1">
      <c r="A28" s="363">
        <v>11</v>
      </c>
      <c r="B28" t="str">
        <f>IF($E28="","",VLOOKUP($E28,'F12 előkészítő'!$A$7:$O$22,14))</f>
        <v/>
      </c>
      <c r="C28" t="str">
        <f>IF($E28="","",VLOOKUP($E28,'F12 előkészítő'!$A$7:$O$22,15))</f>
        <v/>
      </c>
      <c r="D28" t="str">
        <f>IF($E28="","",VLOOKUP($E28,'F12 előkészítő'!$A$7:$O$22,5))</f>
        <v/>
      </c>
      <c r="E28" s="352"/>
      <c r="F28" s="372" t="s">
        <v>136</v>
      </c>
      <c r="G28" s="372" t="s">
        <v>281</v>
      </c>
      <c r="H28" s="372"/>
      <c r="I28" t="str">
        <f>IF($E28="","",VLOOKUP($E28,'F12 előkészítő'!$A$7:$O$22,4))</f>
        <v/>
      </c>
      <c r="J28" s="354"/>
      <c r="K28" s="356"/>
      <c r="L28" s="381"/>
      <c r="M28" s="382" t="s">
        <v>328</v>
      </c>
      <c r="N28" s="383"/>
      <c r="O28" s="380"/>
      <c r="P28" s="383"/>
      <c r="Q28" s="359"/>
      <c r="R28" s="360"/>
      <c r="S28" s="361"/>
      <c r="Y28" s="296"/>
      <c r="Z28" s="296"/>
      <c r="AA28" s="296"/>
      <c r="AB28" s="296"/>
      <c r="AC28" s="296"/>
      <c r="AD28" s="296"/>
      <c r="AE28" s="296"/>
      <c r="AF28" s="296"/>
      <c r="AG28" s="296"/>
      <c r="AH28" s="296"/>
      <c r="AI28" s="296"/>
      <c r="AJ28" s="296"/>
      <c r="AK28" s="296"/>
      <c r="AL28" s="392"/>
      <c r="AM28" s="392"/>
      <c r="AN28" s="392"/>
      <c r="AO28" s="392"/>
    </row>
    <row r="29" spans="1:41" s="63" customFormat="1" ht="12.9" customHeight="1">
      <c r="A29" s="348"/>
      <c r="B29" s="364"/>
      <c r="C29" s="365"/>
      <c r="D29" s="365"/>
      <c r="E29" s="375"/>
      <c r="F29" s="356"/>
      <c r="G29" s="356"/>
      <c r="H29" s="367"/>
      <c r="I29" s="368" t="s">
        <v>231</v>
      </c>
      <c r="J29" s="369" t="s">
        <v>235</v>
      </c>
      <c r="K29" s="370" t="str">
        <f>UPPER(IF(OR(J29="a",J29="as"),F28,IF(OR(J29="b",J29="bs"),F30,0)))</f>
        <v>SZABÓ</v>
      </c>
      <c r="L29" s="384"/>
      <c r="M29" s="382"/>
      <c r="N29" s="383"/>
      <c r="O29" s="380"/>
      <c r="P29" s="383"/>
      <c r="Q29" s="359"/>
      <c r="R29" s="360"/>
      <c r="S29" s="361"/>
      <c r="Y29" s="392"/>
      <c r="Z29" s="392"/>
      <c r="AA29" s="392"/>
      <c r="AB29" s="392"/>
      <c r="AC29" s="392"/>
      <c r="AD29" s="392"/>
      <c r="AE29" s="392"/>
      <c r="AF29" s="392"/>
      <c r="AG29" s="392"/>
      <c r="AH29" s="392"/>
      <c r="AI29" s="392"/>
      <c r="AJ29" s="392"/>
      <c r="AK29" s="392"/>
      <c r="AL29" s="392"/>
      <c r="AM29" s="392"/>
      <c r="AN29" s="392"/>
      <c r="AO29" s="392"/>
    </row>
    <row r="30" spans="1:41" s="63" customFormat="1" ht="12.9" customHeight="1">
      <c r="A30" s="348">
        <v>12</v>
      </c>
      <c r="B30" t="str">
        <f>IF($E30="","",VLOOKUP($E30,'F12 előkészítő'!$A$7:$O$22,14))</f>
        <v/>
      </c>
      <c r="C30" t="str">
        <f>IF($E30="","",VLOOKUP($E30,'F12 előkészítő'!$A$7:$O$22,15))</f>
        <v/>
      </c>
      <c r="D30" t="str">
        <f>IF($E30="","",VLOOKUP($E30,'F12 előkészítő'!$A$7:$O$22,5))</f>
        <v/>
      </c>
      <c r="E30" s="352"/>
      <c r="F30" s="353" t="s">
        <v>305</v>
      </c>
      <c r="G30" t="str">
        <f>IF($E30="","",VLOOKUP($E30,'F12 előkészítő'!$A$7:$O$22,3))</f>
        <v/>
      </c>
      <c r="H30" s="353"/>
      <c r="I30" t="str">
        <f>IF($E30="","",VLOOKUP($E30,'F12 előkészítő'!$A$7:$O$22,4))</f>
        <v/>
      </c>
      <c r="J30" s="385"/>
      <c r="K30" s="356"/>
      <c r="L30" s="356"/>
      <c r="M30" s="356"/>
      <c r="N30" s="383"/>
      <c r="O30" s="380"/>
      <c r="P30" s="383"/>
      <c r="Q30" s="359"/>
      <c r="R30" s="360"/>
      <c r="S30" s="361"/>
      <c r="Y30" s="392"/>
      <c r="Z30" s="392"/>
      <c r="AA30" s="392"/>
      <c r="AB30" s="392"/>
      <c r="AC30" s="392"/>
      <c r="AD30" s="392"/>
      <c r="AE30" s="392"/>
      <c r="AF30" s="392"/>
      <c r="AG30" s="392"/>
      <c r="AH30" s="392"/>
      <c r="AI30" s="392"/>
      <c r="AJ30" s="392"/>
      <c r="AK30" s="392"/>
      <c r="AL30" s="392"/>
      <c r="AM30" s="392"/>
      <c r="AN30" s="392"/>
      <c r="AO30" s="392"/>
    </row>
    <row r="31" spans="1:41" s="63" customFormat="1" ht="12.9" customHeight="1">
      <c r="A31" s="363"/>
      <c r="B31" s="364"/>
      <c r="C31" s="365"/>
      <c r="D31" s="365"/>
      <c r="E31" s="375"/>
      <c r="F31" s="356"/>
      <c r="G31" s="356"/>
      <c r="H31" s="367"/>
      <c r="I31" s="386"/>
      <c r="J31" s="376"/>
      <c r="K31" s="356"/>
      <c r="L31" s="356"/>
      <c r="M31" s="377" t="s">
        <v>231</v>
      </c>
      <c r="N31" s="378" t="s">
        <v>232</v>
      </c>
      <c r="O31" s="370" t="str">
        <f>UPPER(IF(OR(N31="a",N31="as"),M27,IF(OR(N31="b",N31="bs"),M35,0)))</f>
        <v>TÚRÓCZY</v>
      </c>
      <c r="P31" s="389"/>
      <c r="Q31" s="359"/>
      <c r="R31" s="360"/>
      <c r="S31" s="361"/>
      <c r="AI31" s="392"/>
      <c r="AJ31" s="392"/>
      <c r="AK31" s="392"/>
    </row>
    <row r="32" spans="1:41" s="63" customFormat="1" ht="12.9" customHeight="1">
      <c r="A32" s="363">
        <v>13</v>
      </c>
      <c r="B32" t="str">
        <f>IF($E32="","",VLOOKUP($E32,'F12 előkészítő'!$A$7:$O$22,14))</f>
        <v/>
      </c>
      <c r="C32" t="str">
        <f>IF($E32="","",VLOOKUP($E32,'F12 előkészítő'!$A$7:$O$22,15))</f>
        <v/>
      </c>
      <c r="D32" t="str">
        <f>IF($E32="","",VLOOKUP($E32,'F12 előkészítő'!$A$7:$O$22,5))</f>
        <v/>
      </c>
      <c r="E32" s="352"/>
      <c r="F32" s="372" t="s">
        <v>305</v>
      </c>
      <c r="G32" t="str">
        <f>IF($E32="","",VLOOKUP($E32,'F12 előkészítő'!$A$7:$O$22,3))</f>
        <v/>
      </c>
      <c r="H32" s="372"/>
      <c r="I32" t="str">
        <f>IF($E32="","",VLOOKUP($E32,'F12 előkészítő'!$A$7:$O$22,4))</f>
        <v/>
      </c>
      <c r="J32" s="387"/>
      <c r="K32" s="356"/>
      <c r="L32" s="356"/>
      <c r="M32" s="356"/>
      <c r="N32" s="383"/>
      <c r="O32" s="382" t="s">
        <v>329</v>
      </c>
      <c r="P32" s="380"/>
      <c r="Q32" s="359"/>
      <c r="R32" s="360"/>
      <c r="S32" s="361"/>
      <c r="AI32" s="392"/>
      <c r="AJ32" s="392"/>
      <c r="AK32" s="392"/>
    </row>
    <row r="33" spans="1:37" s="63" customFormat="1" ht="12.9" customHeight="1">
      <c r="A33" s="363"/>
      <c r="B33" s="364"/>
      <c r="C33" s="365"/>
      <c r="D33" s="365"/>
      <c r="E33" s="375"/>
      <c r="F33" s="356"/>
      <c r="G33" s="356"/>
      <c r="H33" s="367"/>
      <c r="I33" s="377" t="s">
        <v>231</v>
      </c>
      <c r="J33" s="369" t="s">
        <v>232</v>
      </c>
      <c r="K33" s="370" t="str">
        <f>UPPER(IF(OR(J33="a",J33="as"),F32,IF(OR(J33="b",J33="bs"),F34,0)))</f>
        <v>TURAI</v>
      </c>
      <c r="L33" s="370"/>
      <c r="M33" s="356"/>
      <c r="N33" s="383"/>
      <c r="O33" s="380"/>
      <c r="P33" s="380"/>
      <c r="Q33" s="359"/>
      <c r="R33" s="360"/>
      <c r="S33" s="361"/>
      <c r="AI33" s="392"/>
      <c r="AJ33" s="392"/>
      <c r="AK33" s="392"/>
    </row>
    <row r="34" spans="1:37" s="63" customFormat="1" ht="12.9" customHeight="1">
      <c r="A34" s="363">
        <v>14</v>
      </c>
      <c r="B34" t="str">
        <f>IF($E34="","",VLOOKUP($E34,'F12 előkészítő'!$A$7:$O$22,14))</f>
        <v/>
      </c>
      <c r="C34" t="str">
        <f>IF($E34="","",VLOOKUP($E34,'F12 előkészítő'!$A$7:$O$22,15))</f>
        <v/>
      </c>
      <c r="D34" t="str">
        <f>IF($E34="","",VLOOKUP($E34,'F12 előkészítő'!$A$7:$O$22,5))</f>
        <v/>
      </c>
      <c r="E34" s="352"/>
      <c r="F34" s="372" t="s">
        <v>318</v>
      </c>
      <c r="G34" s="372" t="s">
        <v>293</v>
      </c>
      <c r="H34" s="372"/>
      <c r="I34" t="str">
        <f>IF($E34="","",VLOOKUP($E34,'F12 előkészítő'!$A$7:$O$22,4))</f>
        <v/>
      </c>
      <c r="J34" s="373"/>
      <c r="K34" s="356"/>
      <c r="L34" s="374"/>
      <c r="M34" s="356"/>
      <c r="N34" s="383"/>
      <c r="O34" s="380"/>
      <c r="P34" s="380"/>
      <c r="Q34" s="359"/>
      <c r="R34" s="360"/>
      <c r="S34" s="361"/>
      <c r="AI34" s="392"/>
      <c r="AJ34" s="392"/>
      <c r="AK34" s="392"/>
    </row>
    <row r="35" spans="1:37" s="63" customFormat="1" ht="12.9" customHeight="1">
      <c r="A35" s="363"/>
      <c r="B35" s="364"/>
      <c r="C35" s="365"/>
      <c r="D35" s="365"/>
      <c r="E35" s="375"/>
      <c r="F35" s="356"/>
      <c r="G35" s="356"/>
      <c r="H35" s="367"/>
      <c r="I35" s="356"/>
      <c r="J35" s="376"/>
      <c r="K35" s="377" t="s">
        <v>231</v>
      </c>
      <c r="L35" s="378" t="s">
        <v>232</v>
      </c>
      <c r="M35" s="370" t="str">
        <f>UPPER(IF(OR(L35="a",L35="as"),K33,IF(OR(L35="b",L35="bs"),K37,0)))</f>
        <v>TÚRÓCZY</v>
      </c>
      <c r="N35" s="389"/>
      <c r="O35" s="380"/>
      <c r="P35" s="380"/>
      <c r="Q35" s="359"/>
      <c r="R35" s="360"/>
      <c r="S35" s="361"/>
      <c r="AI35" s="392"/>
      <c r="AJ35" s="392"/>
      <c r="AK35" s="392"/>
    </row>
    <row r="36" spans="1:37" s="63" customFormat="1" ht="12.9" customHeight="1">
      <c r="A36" s="363">
        <v>15</v>
      </c>
      <c r="B36" t="str">
        <f>IF($E36="","",VLOOKUP($E36,'F12 előkészítő'!$A$7:$O$22,14))</f>
        <v/>
      </c>
      <c r="C36" t="str">
        <f>IF($E36="","",VLOOKUP($E36,'F12 előkészítő'!$A$7:$O$22,15))</f>
        <v/>
      </c>
      <c r="D36" t="str">
        <f>IF($E36="","",VLOOKUP($E36,'F12 előkészítő'!$A$7:$O$22,5))</f>
        <v/>
      </c>
      <c r="E36" s="352"/>
      <c r="F36" s="372" t="s">
        <v>320</v>
      </c>
      <c r="G36" s="372" t="s">
        <v>290</v>
      </c>
      <c r="H36" s="372"/>
      <c r="I36" t="str">
        <f>IF($E36="","",VLOOKUP($E36,'F12 előkészítő'!$A$7:$O$22,4))</f>
        <v/>
      </c>
      <c r="J36" s="354"/>
      <c r="K36" s="356"/>
      <c r="L36" s="381"/>
      <c r="M36" s="382" t="s">
        <v>248</v>
      </c>
      <c r="N36" s="380"/>
      <c r="O36" s="380"/>
      <c r="P36" s="380"/>
      <c r="Q36" s="359"/>
      <c r="R36" s="360"/>
      <c r="S36" s="361"/>
      <c r="AI36" s="392"/>
      <c r="AJ36" s="392"/>
      <c r="AK36" s="392"/>
    </row>
    <row r="37" spans="1:37" s="63" customFormat="1" ht="12.9" customHeight="1">
      <c r="A37" s="363"/>
      <c r="B37" s="364"/>
      <c r="C37" s="365"/>
      <c r="D37" s="365"/>
      <c r="E37" s="366"/>
      <c r="F37" s="356"/>
      <c r="G37" s="356"/>
      <c r="H37" s="367"/>
      <c r="I37" s="377" t="s">
        <v>231</v>
      </c>
      <c r="J37" s="369" t="s">
        <v>235</v>
      </c>
      <c r="K37" s="370" t="str">
        <f>UPPER(IF(OR(J37="a",J37="as"),F36,IF(OR(J37="b",J37="bs"),F38,0)))</f>
        <v>TÚRÓCZY</v>
      </c>
      <c r="L37" s="384"/>
      <c r="M37" s="356"/>
      <c r="N37" s="380"/>
      <c r="O37" s="380"/>
      <c r="P37" s="380"/>
      <c r="Q37" s="359"/>
      <c r="R37" s="360"/>
      <c r="S37" s="361"/>
      <c r="AI37" s="392"/>
      <c r="AJ37" s="392"/>
      <c r="AK37" s="392"/>
    </row>
    <row r="38" spans="1:37" s="63" customFormat="1" ht="12.9" customHeight="1">
      <c r="A38" s="348">
        <v>16</v>
      </c>
      <c r="B38" t="str">
        <f>IF($E38="","",VLOOKUP($E38,'F12 előkészítő'!$A$7:$O$22,14))</f>
        <v/>
      </c>
      <c r="C38" t="str">
        <f>IF($E38="","",VLOOKUP($E38,'F12 előkészítő'!$A$7:$O$22,15))</f>
        <v/>
      </c>
      <c r="D38" t="str">
        <f>IF($E38="","",VLOOKUP($E38,'F12 előkészítő'!$A$7:$O$22,5))</f>
        <v/>
      </c>
      <c r="E38" s="352"/>
      <c r="F38" s="353" t="s">
        <v>305</v>
      </c>
      <c r="G38" t="str">
        <f>IF($E38="","",VLOOKUP($E38,'F12 előkészítő'!$A$7:$O$22,3))</f>
        <v/>
      </c>
      <c r="H38" s="372"/>
      <c r="I38" t="str">
        <f>IF($E38="","",VLOOKUP($E38,'F12 előkészítő'!$A$7:$O$22,4))</f>
        <v/>
      </c>
      <c r="J38" s="385"/>
      <c r="K38" s="356"/>
      <c r="L38" s="356"/>
      <c r="M38" s="356"/>
      <c r="N38" s="380"/>
      <c r="O38" s="380"/>
      <c r="P38" s="380"/>
      <c r="Q38" s="359"/>
      <c r="R38" s="360"/>
      <c r="S38" s="361"/>
      <c r="AI38" s="392"/>
      <c r="AJ38" s="392"/>
      <c r="AK38" s="392"/>
    </row>
    <row r="39" spans="1:37" s="63" customFormat="1" ht="9.6" customHeight="1">
      <c r="A39" s="393"/>
      <c r="B39" s="366"/>
      <c r="C39" s="366"/>
      <c r="D39" s="366"/>
      <c r="E39" s="366"/>
      <c r="F39" s="386"/>
      <c r="G39" s="386"/>
      <c r="H39" s="391"/>
      <c r="I39" s="356"/>
      <c r="J39" s="376"/>
      <c r="K39" s="356"/>
      <c r="L39" s="356"/>
      <c r="M39" s="356"/>
      <c r="N39" s="380"/>
      <c r="O39" s="380"/>
      <c r="P39" s="380"/>
      <c r="Q39" s="359"/>
      <c r="R39" s="360"/>
      <c r="S39" s="361"/>
      <c r="AI39" s="392"/>
      <c r="AJ39" s="392"/>
      <c r="AK39" s="392"/>
    </row>
    <row r="40" spans="1:37" s="63" customFormat="1" ht="9.6" customHeight="1">
      <c r="A40" s="394"/>
      <c r="B40" s="395"/>
      <c r="C40" s="395"/>
      <c r="D40" s="395"/>
      <c r="E40" s="366"/>
      <c r="F40" s="395"/>
      <c r="G40" s="395"/>
      <c r="H40" s="395"/>
      <c r="I40" s="395"/>
      <c r="J40" s="366"/>
      <c r="K40" s="395"/>
      <c r="L40" s="395"/>
      <c r="M40" s="395"/>
      <c r="N40" s="396"/>
      <c r="O40" s="396"/>
      <c r="P40" s="396"/>
      <c r="Q40" s="359"/>
      <c r="R40" s="360"/>
      <c r="S40" s="361"/>
      <c r="AI40" s="392"/>
      <c r="AJ40" s="392"/>
      <c r="AK40" s="392"/>
    </row>
    <row r="41" spans="1:37" s="63" customFormat="1" ht="9.6" customHeight="1">
      <c r="A41" s="393"/>
      <c r="B41" s="366"/>
      <c r="C41" s="366"/>
      <c r="D41" s="366"/>
      <c r="E41" s="366"/>
      <c r="F41" s="395"/>
      <c r="G41" s="395"/>
      <c r="I41" s="395"/>
      <c r="J41" s="366"/>
      <c r="K41" s="395"/>
      <c r="L41" s="395"/>
      <c r="M41" s="397"/>
      <c r="N41" s="366"/>
      <c r="O41" s="395"/>
      <c r="P41" s="396"/>
      <c r="Q41" s="359"/>
      <c r="R41" s="360"/>
      <c r="S41" s="361"/>
      <c r="AI41" s="392"/>
      <c r="AJ41" s="392"/>
      <c r="AK41" s="392"/>
    </row>
    <row r="42" spans="1:37" s="63" customFormat="1" ht="9.6" customHeight="1">
      <c r="A42" s="393"/>
      <c r="B42" s="395"/>
      <c r="C42" s="395"/>
      <c r="D42" s="395"/>
      <c r="E42" s="366"/>
      <c r="F42" s="395"/>
      <c r="G42" s="395"/>
      <c r="H42" s="395"/>
      <c r="I42" s="395"/>
      <c r="J42" s="366"/>
      <c r="K42" s="395"/>
      <c r="L42" s="395"/>
      <c r="M42" s="395"/>
      <c r="N42" s="396"/>
      <c r="O42" s="395"/>
      <c r="P42" s="396"/>
      <c r="Q42" s="359"/>
      <c r="R42" s="360"/>
      <c r="S42" s="361"/>
      <c r="AI42" s="392"/>
      <c r="AJ42" s="392"/>
      <c r="AK42" s="392"/>
    </row>
    <row r="43" spans="1:37" s="63" customFormat="1" ht="9.6" customHeight="1">
      <c r="A43" s="393"/>
      <c r="B43" s="366"/>
      <c r="C43" s="366"/>
      <c r="D43" s="366"/>
      <c r="E43" s="366"/>
      <c r="F43" s="395"/>
      <c r="G43" s="395"/>
      <c r="I43" s="397"/>
      <c r="J43" s="366"/>
      <c r="K43" s="395"/>
      <c r="L43" s="395"/>
      <c r="M43" s="395"/>
      <c r="N43" s="396"/>
      <c r="O43" s="396"/>
      <c r="P43" s="396"/>
      <c r="Q43" s="359"/>
      <c r="R43" s="360"/>
      <c r="S43" s="361"/>
      <c r="AI43" s="392"/>
      <c r="AJ43" s="392"/>
      <c r="AK43" s="392"/>
    </row>
    <row r="44" spans="1:37" s="63" customFormat="1" ht="9.6" customHeight="1">
      <c r="A44" s="393"/>
      <c r="B44" s="395"/>
      <c r="C44" s="395"/>
      <c r="D44" s="395"/>
      <c r="E44" s="366"/>
      <c r="F44" s="395"/>
      <c r="G44" s="395"/>
      <c r="H44" s="395"/>
      <c r="I44" s="395"/>
      <c r="J44" s="366"/>
      <c r="K44" s="395"/>
      <c r="L44" s="398"/>
      <c r="M44" s="395"/>
      <c r="N44" s="396"/>
      <c r="O44" s="396"/>
      <c r="P44" s="396"/>
      <c r="Q44" s="359"/>
      <c r="R44" s="360"/>
      <c r="S44" s="361"/>
      <c r="AI44" s="392"/>
      <c r="AJ44" s="392"/>
      <c r="AK44" s="392"/>
    </row>
    <row r="45" spans="1:37" s="63" customFormat="1" ht="9.6" customHeight="1">
      <c r="A45" s="393"/>
      <c r="B45" s="366"/>
      <c r="C45" s="366"/>
      <c r="D45" s="366"/>
      <c r="E45" s="366"/>
      <c r="F45" s="395"/>
      <c r="G45" s="395"/>
      <c r="I45" s="395"/>
      <c r="J45" s="366"/>
      <c r="K45" s="397"/>
      <c r="L45" s="366"/>
      <c r="M45" s="395"/>
      <c r="N45" s="396"/>
      <c r="O45" s="396"/>
      <c r="P45" s="396"/>
      <c r="Q45" s="359"/>
      <c r="R45" s="360"/>
      <c r="S45" s="361"/>
      <c r="AI45" s="392"/>
      <c r="AJ45" s="392"/>
      <c r="AK45" s="392"/>
    </row>
    <row r="46" spans="1:37" s="63" customFormat="1" ht="9.6" customHeight="1">
      <c r="A46" s="393"/>
      <c r="B46" s="395"/>
      <c r="C46" s="395"/>
      <c r="D46" s="395"/>
      <c r="E46" s="366"/>
      <c r="F46" s="395"/>
      <c r="G46" s="395"/>
      <c r="H46" s="395"/>
      <c r="I46" s="395"/>
      <c r="J46" s="366"/>
      <c r="K46" s="395"/>
      <c r="L46" s="395"/>
      <c r="M46" s="395"/>
      <c r="N46" s="396"/>
      <c r="O46" s="396"/>
      <c r="P46" s="396"/>
      <c r="Q46" s="359"/>
      <c r="R46" s="360"/>
      <c r="S46" s="361"/>
      <c r="AI46" s="392"/>
      <c r="AJ46" s="392"/>
      <c r="AK46" s="392"/>
    </row>
    <row r="47" spans="1:37" s="63" customFormat="1" ht="9.6" customHeight="1">
      <c r="A47" s="393"/>
      <c r="B47" s="366"/>
      <c r="C47" s="366"/>
      <c r="D47" s="366"/>
      <c r="E47" s="366"/>
      <c r="F47" s="395"/>
      <c r="G47" s="395"/>
      <c r="I47" s="397"/>
      <c r="J47" s="366"/>
      <c r="K47" s="395"/>
      <c r="L47" s="395"/>
      <c r="M47" s="395"/>
      <c r="N47" s="396"/>
      <c r="O47" s="396"/>
      <c r="P47" s="396"/>
      <c r="Q47" s="359"/>
      <c r="R47" s="360"/>
      <c r="S47" s="361"/>
      <c r="AI47" s="392"/>
      <c r="AJ47" s="392"/>
      <c r="AK47" s="392"/>
    </row>
    <row r="48" spans="1:37" s="63" customFormat="1" ht="9.6" customHeight="1">
      <c r="A48" s="394"/>
      <c r="B48" s="395"/>
      <c r="C48" s="395"/>
      <c r="D48" s="395"/>
      <c r="E48" s="366"/>
      <c r="F48" s="395"/>
      <c r="G48" s="395"/>
      <c r="H48" s="395"/>
      <c r="I48" s="395"/>
      <c r="J48" s="366"/>
      <c r="K48" s="395"/>
      <c r="L48" s="395"/>
      <c r="M48" s="395"/>
      <c r="N48" s="395"/>
      <c r="O48" s="357"/>
      <c r="P48" s="357"/>
      <c r="Q48" s="359"/>
      <c r="R48" s="360"/>
      <c r="S48" s="361"/>
      <c r="AI48" s="392"/>
      <c r="AJ48" s="392"/>
      <c r="AK48" s="392"/>
    </row>
    <row r="49" spans="1:37" s="6" customFormat="1" ht="6.75" customHeight="1">
      <c r="A49" s="399"/>
      <c r="B49" s="399"/>
      <c r="C49" s="399"/>
      <c r="D49" s="399"/>
      <c r="E49" s="399"/>
      <c r="F49" s="400"/>
      <c r="G49" s="400"/>
      <c r="H49" s="400"/>
      <c r="I49" s="400"/>
      <c r="J49" s="401"/>
      <c r="K49" s="402"/>
      <c r="L49" s="403"/>
      <c r="M49" s="402"/>
      <c r="N49" s="403"/>
      <c r="O49" s="402"/>
      <c r="P49" s="403"/>
      <c r="Q49" s="402"/>
      <c r="R49" s="403"/>
      <c r="S49" s="404"/>
      <c r="AI49" s="405"/>
      <c r="AJ49" s="405"/>
      <c r="AK49" s="405"/>
    </row>
    <row r="50" spans="1:37" s="17" customFormat="1" ht="10.5" customHeight="1">
      <c r="A50" s="220" t="s">
        <v>93</v>
      </c>
      <c r="B50" s="221"/>
      <c r="C50" s="221"/>
      <c r="D50" s="222"/>
      <c r="E50" s="406" t="s">
        <v>119</v>
      </c>
      <c r="F50" s="407" t="s">
        <v>120</v>
      </c>
      <c r="G50" s="406"/>
      <c r="H50" s="406"/>
      <c r="I50" s="408"/>
      <c r="J50" s="406" t="s">
        <v>119</v>
      </c>
      <c r="K50" s="407" t="s">
        <v>121</v>
      </c>
      <c r="L50" s="409"/>
      <c r="M50" s="407" t="s">
        <v>122</v>
      </c>
      <c r="N50" s="410"/>
      <c r="O50" s="411" t="s">
        <v>123</v>
      </c>
      <c r="P50" s="411"/>
      <c r="Q50" s="412"/>
      <c r="R50" s="413"/>
      <c r="AI50" s="414"/>
      <c r="AJ50" s="414"/>
      <c r="AK50" s="414"/>
    </row>
    <row r="51" spans="1:37" s="17" customFormat="1" ht="9" customHeight="1">
      <c r="A51" s="415" t="s">
        <v>124</v>
      </c>
      <c r="B51" s="416"/>
      <c r="C51" s="417"/>
      <c r="D51" s="418"/>
      <c r="E51" s="419">
        <v>1</v>
      </c>
      <c r="F51" s="420" t="str">
        <f>IF(E51&gt;$R$58,0,UPPER(VLOOKUP(E51,'F12 előkészítő'!$A$7:$Q$134,2)))</f>
        <v>JUHÁSZ</v>
      </c>
      <c r="G51" s="421"/>
      <c r="H51" s="420"/>
      <c r="I51" s="247"/>
      <c r="J51" s="422" t="s">
        <v>125</v>
      </c>
      <c r="K51" s="423"/>
      <c r="L51" s="424"/>
      <c r="M51" s="423"/>
      <c r="N51" s="425"/>
      <c r="O51" s="426" t="s">
        <v>126</v>
      </c>
      <c r="P51" s="427"/>
      <c r="Q51" s="427"/>
      <c r="R51" s="428"/>
      <c r="AI51" s="414"/>
      <c r="AJ51" s="414"/>
      <c r="AK51" s="414"/>
    </row>
    <row r="52" spans="1:37" s="17" customFormat="1" ht="9" customHeight="1">
      <c r="A52" s="429" t="s">
        <v>127</v>
      </c>
      <c r="B52" s="430"/>
      <c r="C52" s="431"/>
      <c r="D52" s="432"/>
      <c r="E52" s="419">
        <v>2</v>
      </c>
      <c r="F52" s="420" t="str">
        <f>IF(E52&gt;$R$58,0,UPPER(VLOOKUP(E52,'F12 előkészítő'!$A$7:$Q$134,2)))</f>
        <v>DENYS</v>
      </c>
      <c r="G52" s="421"/>
      <c r="H52" s="420"/>
      <c r="I52" s="247"/>
      <c r="J52" s="422" t="s">
        <v>128</v>
      </c>
      <c r="K52" s="423"/>
      <c r="L52" s="424"/>
      <c r="M52" s="423"/>
      <c r="N52" s="425"/>
      <c r="O52" s="433"/>
      <c r="P52" s="434"/>
      <c r="Q52" s="430"/>
      <c r="R52" s="435"/>
      <c r="AI52" s="414"/>
      <c r="AJ52" s="414"/>
      <c r="AK52" s="414"/>
    </row>
    <row r="53" spans="1:37" s="17" customFormat="1" ht="9" customHeight="1">
      <c r="A53" s="251"/>
      <c r="B53" s="252"/>
      <c r="C53" s="436"/>
      <c r="D53" s="253"/>
      <c r="E53" s="419">
        <v>3</v>
      </c>
      <c r="F53" s="420" t="str">
        <f>IF(E53&gt;$R$58,0,UPPER(VLOOKUP(E53,'F12 előkészítő'!$A$7:$Q$134,2)))</f>
        <v>CSAVAJDA</v>
      </c>
      <c r="G53" s="421"/>
      <c r="H53" s="420"/>
      <c r="I53" s="247"/>
      <c r="J53" s="422" t="s">
        <v>129</v>
      </c>
      <c r="K53" s="423"/>
      <c r="L53" s="424"/>
      <c r="M53" s="423"/>
      <c r="N53" s="425"/>
      <c r="O53" s="426" t="s">
        <v>130</v>
      </c>
      <c r="P53" s="427"/>
      <c r="Q53" s="427"/>
      <c r="R53" s="428"/>
      <c r="AI53" s="414"/>
      <c r="AJ53" s="414"/>
      <c r="AK53" s="414"/>
    </row>
    <row r="54" spans="1:37" s="17" customFormat="1" ht="9" customHeight="1">
      <c r="A54" s="256"/>
      <c r="B54" s="257"/>
      <c r="C54" s="257"/>
      <c r="D54" s="258"/>
      <c r="E54" s="419">
        <v>4</v>
      </c>
      <c r="F54" s="420" t="str">
        <f>IF(E54&gt;$R$58,0,UPPER(VLOOKUP(E54,'F12 előkészítő'!$A$7:$Q$134,2)))</f>
        <v>IELISZEJEV</v>
      </c>
      <c r="G54" s="421"/>
      <c r="H54" s="420"/>
      <c r="I54" s="247"/>
      <c r="J54" s="422" t="s">
        <v>131</v>
      </c>
      <c r="K54" s="423"/>
      <c r="L54" s="424"/>
      <c r="M54" s="423"/>
      <c r="N54" s="425"/>
      <c r="O54" s="423"/>
      <c r="P54" s="424"/>
      <c r="Q54" s="423"/>
      <c r="R54" s="425"/>
      <c r="AI54" s="414"/>
      <c r="AJ54" s="414"/>
      <c r="AK54" s="414"/>
    </row>
    <row r="55" spans="1:37" s="17" customFormat="1" ht="9" customHeight="1">
      <c r="A55" s="261"/>
      <c r="B55" s="262"/>
      <c r="C55" s="262"/>
      <c r="D55" s="263"/>
      <c r="E55" s="419"/>
      <c r="F55" s="420"/>
      <c r="G55" s="421"/>
      <c r="H55" s="420"/>
      <c r="I55" s="247"/>
      <c r="J55" s="422" t="s">
        <v>132</v>
      </c>
      <c r="K55" s="423"/>
      <c r="L55" s="424"/>
      <c r="M55" s="423"/>
      <c r="N55" s="425"/>
      <c r="O55" s="430"/>
      <c r="P55" s="434"/>
      <c r="Q55" s="430"/>
      <c r="R55" s="435"/>
      <c r="AI55" s="414"/>
      <c r="AJ55" s="414"/>
      <c r="AK55" s="414"/>
    </row>
    <row r="56" spans="1:37" s="17" customFormat="1" ht="9" customHeight="1">
      <c r="A56" s="264"/>
      <c r="B56" s="265"/>
      <c r="C56" s="257"/>
      <c r="D56" s="258"/>
      <c r="E56" s="419"/>
      <c r="F56" s="420"/>
      <c r="G56" s="421"/>
      <c r="H56" s="420"/>
      <c r="I56" s="247"/>
      <c r="J56" s="422" t="s">
        <v>133</v>
      </c>
      <c r="K56" s="423"/>
      <c r="L56" s="424"/>
      <c r="M56" s="423"/>
      <c r="N56" s="425"/>
      <c r="O56" s="426" t="s">
        <v>44</v>
      </c>
      <c r="P56" s="427"/>
      <c r="Q56" s="427"/>
      <c r="R56" s="428"/>
      <c r="AI56" s="414"/>
      <c r="AJ56" s="414"/>
      <c r="AK56" s="414"/>
    </row>
    <row r="57" spans="1:37" s="17" customFormat="1" ht="9" customHeight="1">
      <c r="A57" s="264"/>
      <c r="B57" s="265"/>
      <c r="C57" s="437"/>
      <c r="D57" s="266"/>
      <c r="E57" s="419"/>
      <c r="F57" s="420"/>
      <c r="G57" s="421"/>
      <c r="H57" s="420"/>
      <c r="I57" s="247"/>
      <c r="J57" s="422" t="s">
        <v>134</v>
      </c>
      <c r="K57" s="423"/>
      <c r="L57" s="424"/>
      <c r="M57" s="423"/>
      <c r="N57" s="425"/>
      <c r="O57" s="423"/>
      <c r="P57" s="424"/>
      <c r="Q57" s="423"/>
      <c r="R57" s="425"/>
      <c r="AI57" s="414"/>
      <c r="AJ57" s="414"/>
      <c r="AK57" s="414"/>
    </row>
    <row r="58" spans="1:37" s="17" customFormat="1" ht="9" customHeight="1">
      <c r="A58" s="267"/>
      <c r="B58" s="268"/>
      <c r="C58" s="438"/>
      <c r="D58" s="269"/>
      <c r="E58" s="439"/>
      <c r="F58" s="271"/>
      <c r="G58" s="440"/>
      <c r="H58" s="271"/>
      <c r="I58" s="274"/>
      <c r="J58" s="441" t="s">
        <v>135</v>
      </c>
      <c r="K58" s="430"/>
      <c r="L58" s="434"/>
      <c r="M58" s="430"/>
      <c r="N58" s="435"/>
      <c r="O58" s="430" t="str">
        <f>R4</f>
        <v>Krupanics Veronika</v>
      </c>
      <c r="P58" s="434"/>
      <c r="Q58" s="430"/>
      <c r="R58" s="442">
        <f>MIN(4,'F12 előkészítő'!Q5)</f>
        <v>4</v>
      </c>
      <c r="AI58" s="414"/>
      <c r="AJ58" s="414"/>
      <c r="AK58" s="414"/>
    </row>
  </sheetData>
  <mergeCells count="1">
    <mergeCell ref="A4:C4"/>
  </mergeCells>
  <conditionalFormatting sqref="F40 F42 F44 F46 F48">
    <cfRule type="cellIs" dxfId="13" priority="15" stopIfTrue="1" operator="equal">
      <formula>"Bye"</formula>
    </cfRule>
  </conditionalFormatting>
  <conditionalFormatting sqref="F8 F10 F12 F14 F16 F18 F20 F22 F24 F26 F28 F30 F32 F34 F36 F38">
    <cfRule type="cellIs" dxfId="12" priority="14" stopIfTrue="1" operator="equal">
      <formula>"Bye"</formula>
    </cfRule>
  </conditionalFormatting>
  <conditionalFormatting sqref="B40 B42 B44 B46 B48">
    <cfRule type="cellIs" dxfId="11" priority="11" stopIfTrue="1" operator="equal">
      <formula>"DA"</formula>
    </cfRule>
  </conditionalFormatting>
  <conditionalFormatting sqref="B40 B42 B44 B46 B48">
    <cfRule type="cellIs" dxfId="10" priority="10" stopIfTrue="1" operator="equal">
      <formula>"QA"</formula>
    </cfRule>
  </conditionalFormatting>
  <conditionalFormatting sqref="E8 E10 E12 E14 E16 E18 E20 E22 E24 E26 E28 E30 E32 E34 E36 E38">
    <cfRule type="expression" dxfId="9" priority="12" stopIfTrue="1">
      <formula>$E8&lt;5</formula>
    </cfRule>
  </conditionalFormatting>
  <conditionalFormatting sqref="J9 L11 J13 N15 J17 L19 J21 P23 J25 L27 J29 N31 J33 L35 J37 R58">
    <cfRule type="expression" dxfId="8" priority="18" stopIfTrue="1">
      <formula>$O$1="CU"</formula>
    </cfRule>
  </conditionalFormatting>
  <conditionalFormatting sqref="K9 M11 K13 O15 K17 M19 K21 Q23 K25 M27 K29 O31 K33 M35 K37 O41 K43 M45 K47">
    <cfRule type="expression" dxfId="7" priority="19" stopIfTrue="1">
      <formula>J9="as"</formula>
    </cfRule>
  </conditionalFormatting>
  <conditionalFormatting sqref="K9 M11 K13 O15 K17 M19 K21 Q23 K25 M27 K29 O31 K33 M35 K37 O41 K43 M45 K47">
    <cfRule type="expression" dxfId="6" priority="20" stopIfTrue="1">
      <formula>J9="bs"</formula>
    </cfRule>
  </conditionalFormatting>
  <conditionalFormatting sqref="E40 E42 E44 E46 E48">
    <cfRule type="expression" dxfId="5" priority="13" stopIfTrue="1">
      <formula>AND($E40&lt;9,$C40&gt;0)</formula>
    </cfRule>
  </conditionalFormatting>
  <conditionalFormatting sqref="F40 F42 F44 F46 F48">
    <cfRule type="expression" dxfId="4" priority="16" stopIfTrue="1">
      <formula>AND($E40&lt;9,$C40&gt;0)</formula>
    </cfRule>
  </conditionalFormatting>
  <conditionalFormatting sqref="H8 H10 H12 H14 H16 H18 H20 H22 H24 H26 H28 H30 H32 H34 H36 H38 G40:I40 G42:I42 G44:I44 G46:I46 G48:I48">
    <cfRule type="expression" dxfId="3" priority="17" stopIfTrue="1">
      <formula>AND($E8&lt;9,$C8&gt;0)</formula>
    </cfRule>
  </conditionalFormatting>
  <conditionalFormatting sqref="I9 K11 I13 M15 I17 K19 I21 O23 I25 K27 I29 M31 I33 K35 I37 M41 I43 K45 I47">
    <cfRule type="expression" dxfId="2" priority="70" stopIfTrue="1">
      <formula>AND($O$1="CU",I9&lt;&gt;"Umpire")</formula>
    </cfRule>
  </conditionalFormatting>
  <conditionalFormatting sqref="I9 K11 I13 M15 I17 K19 I21 O23 I25 K27 I29 M31 I33 K35 I37 M41 I43 K45 I47">
    <cfRule type="expression" dxfId="1" priority="69" stopIfTrue="1">
      <formula>AND($O$1="CU",I9&lt;&gt;"Umpire",J9&lt;&gt;"")</formula>
    </cfRule>
  </conditionalFormatting>
  <conditionalFormatting sqref="I9 K11 I13 M15 I17 K19 I21 O23 I25 K27 I29 M31 I33 K35 I37 M41 I43 K45 I47">
    <cfRule type="expression" dxfId="0" priority="68" stopIfTrue="1">
      <formula>AND($O$1="CU",I9="Umpire")</formula>
    </cfRule>
  </conditionalFormatting>
  <dataValidations count="1">
    <dataValidation type="list" allowBlank="1" sqref="I9 K11 I13 M15 I17 K19 I21 O23 I25 K27 I29 M31 I33 K35 I37 M41 I43 K45 I47">
      <formula1>$U$7:$U$16</formula1>
    </dataValidation>
  </dataValidations>
  <printOptions horizontalCentered="1"/>
  <pageMargins left="0.35000000000000003" right="0.35000000000000003" top="0.6854330708661418" bottom="0.6854330708661418" header="0.39015748031496061" footer="0.39015748031496061"/>
  <pageSetup paperSize="0" fitToWidth="0" fitToHeight="0" pageOrder="overThenDown" orientation="portrait" horizontalDpi="0" verticalDpi="0" copies="0"/>
  <headerFooter alignWithMargins="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heetViews>
  <sheetFormatPr defaultRowHeight="14.7"/>
  <cols>
    <col min="1" max="1" width="25.796875" customWidth="1"/>
    <col min="2" max="2" width="20.69921875" customWidth="1"/>
    <col min="3" max="12" width="4" hidden="1" customWidth="1"/>
    <col min="13" max="13" width="7.09765625" hidden="1" customWidth="1"/>
    <col min="14" max="14" width="7.09765625" style="90" customWidth="1"/>
    <col min="15" max="15" width="7.8984375" customWidth="1"/>
    <col min="16" max="16" width="10.69921875" hidden="1" customWidth="1"/>
    <col min="17" max="1024" width="8.3984375" customWidth="1"/>
  </cols>
  <sheetData>
    <row r="1" spans="1:14" ht="24.6">
      <c r="A1" s="46" t="str">
        <f>Altalanos!$A$6</f>
        <v>Kinder Kupa 3.</v>
      </c>
      <c r="B1" s="47"/>
      <c r="C1" s="47"/>
      <c r="D1" s="33"/>
      <c r="E1" s="33"/>
      <c r="F1" s="48"/>
      <c r="G1" s="33"/>
      <c r="H1" s="33"/>
      <c r="I1" s="33"/>
      <c r="J1" s="33"/>
      <c r="K1" s="33"/>
      <c r="L1" s="33"/>
      <c r="M1" s="33"/>
      <c r="N1" s="49"/>
    </row>
    <row r="2" spans="1:14" ht="13.8">
      <c r="A2" s="50"/>
      <c r="B2" s="51"/>
      <c r="C2" s="51"/>
      <c r="D2" s="33"/>
      <c r="E2" s="33"/>
      <c r="F2" s="33"/>
      <c r="G2" s="33"/>
      <c r="H2" s="33"/>
      <c r="I2" s="33"/>
      <c r="J2" s="33"/>
      <c r="K2" s="33"/>
      <c r="L2" s="33"/>
      <c r="M2" s="33"/>
      <c r="N2" s="48"/>
    </row>
    <row r="3" spans="1:14" s="6" customFormat="1" ht="39.75" customHeight="1">
      <c r="A3" s="52"/>
      <c r="B3" s="53" t="s">
        <v>26</v>
      </c>
      <c r="C3" s="54"/>
      <c r="D3" s="55"/>
      <c r="E3" s="55"/>
      <c r="F3" s="56"/>
      <c r="G3" s="55"/>
      <c r="H3" s="57"/>
      <c r="I3" s="56"/>
      <c r="J3" s="55"/>
      <c r="K3" s="55"/>
      <c r="L3" s="55"/>
      <c r="M3" s="55"/>
      <c r="N3" s="57"/>
    </row>
    <row r="4" spans="1:14" s="17" customFormat="1" ht="9.6">
      <c r="A4" s="56" t="s">
        <v>27</v>
      </c>
      <c r="B4" s="54" t="s">
        <v>15</v>
      </c>
      <c r="C4" s="58"/>
      <c r="D4" s="58"/>
      <c r="E4" s="58"/>
      <c r="F4" s="58"/>
      <c r="G4" s="58"/>
      <c r="H4" s="58"/>
      <c r="I4" s="58"/>
      <c r="J4" s="58"/>
      <c r="K4" s="58"/>
      <c r="L4" s="58"/>
      <c r="M4" s="58"/>
      <c r="N4" s="58"/>
    </row>
    <row r="5" spans="1:14" s="63" customFormat="1" ht="12.75" customHeight="1">
      <c r="A5" s="59" t="str">
        <f>Altalanos!$A$10</f>
        <v>2022.04.02-04</v>
      </c>
      <c r="B5" s="60" t="str">
        <f>Altalanos!$C$10</f>
        <v>Mogyoród</v>
      </c>
      <c r="C5" s="61"/>
      <c r="D5" s="61"/>
      <c r="E5" s="61"/>
      <c r="F5" s="61"/>
      <c r="G5" s="61"/>
      <c r="H5" s="61"/>
      <c r="I5" s="61"/>
      <c r="J5" s="61"/>
      <c r="K5" s="61"/>
      <c r="L5" s="61"/>
      <c r="M5" s="62"/>
      <c r="N5" s="62"/>
    </row>
    <row r="6" spans="1:14" s="6" customFormat="1" ht="60" customHeight="1">
      <c r="A6" s="91" t="s">
        <v>28</v>
      </c>
      <c r="B6" s="91"/>
      <c r="C6" s="64"/>
      <c r="D6" s="64"/>
      <c r="E6" s="64"/>
      <c r="F6" s="65"/>
      <c r="G6" s="66"/>
      <c r="H6" s="64"/>
      <c r="I6" s="65"/>
      <c r="J6" s="64"/>
      <c r="K6" s="64"/>
      <c r="L6" s="64"/>
      <c r="M6" s="64"/>
      <c r="N6" s="67"/>
    </row>
    <row r="7" spans="1:14" s="17" customFormat="1" ht="13.5" hidden="1" customHeight="1">
      <c r="A7" s="68"/>
      <c r="B7" s="69"/>
      <c r="C7" s="69"/>
      <c r="D7" s="69"/>
      <c r="E7" s="69"/>
      <c r="F7" s="69"/>
      <c r="G7" s="69"/>
      <c r="H7" s="69"/>
      <c r="I7" s="69"/>
      <c r="J7" s="69"/>
      <c r="K7" s="69"/>
      <c r="L7" s="69"/>
      <c r="M7" s="69"/>
      <c r="N7" s="58"/>
    </row>
    <row r="8" spans="1:14" s="72" customFormat="1" ht="12.75" hidden="1" customHeight="1">
      <c r="A8" s="70"/>
      <c r="B8" s="71"/>
      <c r="C8" s="71"/>
      <c r="D8" s="71"/>
      <c r="E8" s="71"/>
      <c r="F8" s="71"/>
      <c r="G8" s="71"/>
      <c r="H8" s="71"/>
      <c r="I8" s="71"/>
      <c r="J8" s="71"/>
      <c r="K8" s="71"/>
      <c r="L8" s="71"/>
      <c r="M8" s="71"/>
      <c r="N8" s="61"/>
    </row>
    <row r="9" spans="1:14" s="17" customFormat="1" ht="13.2" hidden="1">
      <c r="A9" s="73"/>
      <c r="B9" s="74"/>
      <c r="C9" s="75"/>
      <c r="D9" s="74"/>
      <c r="E9" s="74"/>
      <c r="F9" s="74"/>
      <c r="G9" s="74"/>
      <c r="H9" s="74"/>
      <c r="I9" s="74"/>
      <c r="J9" s="74"/>
      <c r="K9" s="74"/>
      <c r="L9" s="74"/>
      <c r="M9" s="74"/>
      <c r="N9" s="76"/>
    </row>
    <row r="10" spans="1:14" s="17" customFormat="1" ht="9.6" hidden="1">
      <c r="A10" s="68"/>
      <c r="B10" s="69"/>
      <c r="C10" s="58"/>
      <c r="D10" s="58"/>
      <c r="E10" s="58"/>
      <c r="F10" s="58"/>
      <c r="G10" s="58"/>
      <c r="H10" s="58"/>
      <c r="I10" s="58"/>
      <c r="J10" s="58"/>
      <c r="K10" s="58"/>
      <c r="L10" s="58"/>
      <c r="M10" s="58"/>
      <c r="N10" s="58"/>
    </row>
    <row r="11" spans="1:14" s="63" customFormat="1" ht="12.75" hidden="1" customHeight="1">
      <c r="A11" s="77"/>
      <c r="B11" s="78"/>
      <c r="C11" s="61"/>
      <c r="D11" s="61"/>
      <c r="E11" s="61"/>
      <c r="F11" s="61"/>
      <c r="G11" s="61"/>
      <c r="H11" s="61"/>
      <c r="I11" s="61"/>
      <c r="J11" s="61"/>
      <c r="K11" s="61"/>
      <c r="L11" s="61"/>
      <c r="M11" s="62"/>
      <c r="N11" s="58"/>
    </row>
    <row r="12" spans="1:14" s="17" customFormat="1" ht="9.6" hidden="1">
      <c r="A12" s="68"/>
      <c r="B12" s="69"/>
      <c r="C12" s="69"/>
      <c r="D12" s="69"/>
      <c r="E12" s="69"/>
      <c r="F12" s="69"/>
      <c r="G12" s="69"/>
      <c r="H12" s="69"/>
      <c r="I12" s="69"/>
      <c r="J12" s="69"/>
      <c r="K12" s="69"/>
      <c r="L12" s="69"/>
      <c r="M12" s="69"/>
      <c r="N12" s="58"/>
    </row>
    <row r="13" spans="1:14" s="72" customFormat="1" ht="12.75" hidden="1" customHeight="1">
      <c r="A13" s="70"/>
      <c r="B13" s="71"/>
      <c r="C13" s="71"/>
      <c r="D13" s="71"/>
      <c r="E13" s="71"/>
      <c r="F13" s="71"/>
      <c r="G13" s="71"/>
      <c r="H13" s="71"/>
      <c r="I13" s="71"/>
      <c r="J13" s="71"/>
      <c r="K13" s="71"/>
      <c r="L13" s="71"/>
      <c r="M13" s="71"/>
      <c r="N13" s="9"/>
    </row>
    <row r="14" spans="1:14" s="17" customFormat="1" ht="13.2" hidden="1">
      <c r="A14" s="73"/>
      <c r="B14" s="74"/>
      <c r="C14" s="75"/>
      <c r="D14" s="74"/>
      <c r="E14" s="74"/>
      <c r="F14" s="74"/>
      <c r="G14" s="74"/>
      <c r="H14" s="74"/>
      <c r="I14" s="74"/>
      <c r="J14" s="74"/>
      <c r="K14" s="74"/>
      <c r="L14" s="74"/>
      <c r="M14" s="74"/>
      <c r="N14" s="76"/>
    </row>
    <row r="15" spans="1:14" s="17" customFormat="1" ht="9.6" hidden="1">
      <c r="A15" s="68"/>
      <c r="B15" s="69"/>
      <c r="C15" s="58"/>
      <c r="D15" s="58"/>
      <c r="E15" s="58"/>
      <c r="F15" s="58"/>
      <c r="G15" s="58"/>
      <c r="H15" s="58"/>
      <c r="I15" s="58"/>
      <c r="J15" s="58"/>
      <c r="K15" s="58"/>
      <c r="L15" s="58"/>
      <c r="M15" s="58"/>
      <c r="N15" s="58"/>
    </row>
    <row r="16" spans="1:14" s="17" customFormat="1" ht="13.2" hidden="1">
      <c r="A16" s="77"/>
      <c r="B16" s="78"/>
      <c r="C16" s="61"/>
      <c r="D16" s="61"/>
      <c r="E16" s="61"/>
      <c r="F16" s="61"/>
      <c r="G16" s="61"/>
      <c r="H16" s="61"/>
      <c r="I16" s="61"/>
      <c r="J16" s="61"/>
      <c r="K16" s="61"/>
      <c r="L16" s="61"/>
      <c r="M16" s="62"/>
      <c r="N16" s="58"/>
    </row>
    <row r="17" spans="1:16" s="17" customFormat="1" ht="9.6" hidden="1">
      <c r="A17" s="68"/>
      <c r="B17" s="69"/>
      <c r="C17" s="69"/>
      <c r="D17" s="69"/>
      <c r="E17" s="69"/>
      <c r="F17" s="69"/>
      <c r="G17" s="69"/>
      <c r="H17" s="69"/>
      <c r="I17" s="69"/>
      <c r="J17" s="69"/>
      <c r="K17" s="69"/>
      <c r="L17" s="69"/>
      <c r="M17" s="69"/>
      <c r="N17" s="58"/>
    </row>
    <row r="18" spans="1:16" s="72" customFormat="1" ht="12.75" hidden="1" customHeight="1">
      <c r="A18" s="70"/>
      <c r="B18" s="71"/>
      <c r="C18" s="71"/>
      <c r="D18" s="71"/>
      <c r="E18" s="71"/>
      <c r="F18" s="71"/>
      <c r="G18" s="71"/>
      <c r="H18" s="71"/>
      <c r="I18" s="71"/>
      <c r="J18" s="71"/>
      <c r="K18" s="71"/>
      <c r="L18" s="71"/>
      <c r="M18" s="71"/>
      <c r="N18" s="9"/>
    </row>
    <row r="19" spans="1:16" s="72" customFormat="1" ht="7.5" hidden="1" customHeight="1">
      <c r="A19" s="79"/>
      <c r="B19" s="79"/>
      <c r="C19" s="11"/>
      <c r="D19" s="11"/>
      <c r="E19" s="11"/>
      <c r="F19" s="11"/>
      <c r="G19" s="11"/>
      <c r="H19" s="11"/>
      <c r="I19" s="11"/>
      <c r="J19" s="11"/>
      <c r="K19" s="11"/>
      <c r="L19" s="11"/>
      <c r="M19" s="11"/>
      <c r="N19" s="9"/>
    </row>
    <row r="20" spans="1:16" s="17" customFormat="1" ht="13.2">
      <c r="A20" s="80" t="s">
        <v>29</v>
      </c>
      <c r="B20" s="81"/>
      <c r="C20" s="75"/>
      <c r="D20" s="74"/>
      <c r="E20" s="74"/>
      <c r="F20" s="74"/>
      <c r="G20" s="74"/>
      <c r="H20" s="74"/>
      <c r="I20" s="74"/>
      <c r="J20" s="74"/>
      <c r="K20" s="74"/>
      <c r="L20" s="74"/>
      <c r="M20" s="74"/>
      <c r="N20" s="76"/>
    </row>
    <row r="21" spans="1:16" s="17" customFormat="1" ht="9.6">
      <c r="A21" s="82" t="s">
        <v>30</v>
      </c>
      <c r="B21" s="83" t="s">
        <v>31</v>
      </c>
      <c r="C21" s="58"/>
      <c r="D21" s="58"/>
      <c r="E21" s="58"/>
      <c r="F21" s="58"/>
      <c r="G21" s="58"/>
      <c r="H21" s="58"/>
      <c r="I21" s="58"/>
      <c r="J21" s="58"/>
      <c r="K21" s="58"/>
      <c r="L21" s="58"/>
      <c r="M21" s="58"/>
      <c r="N21" s="58"/>
      <c r="P21" s="84" t="s">
        <v>32</v>
      </c>
    </row>
    <row r="22" spans="1:16" s="17" customFormat="1" ht="19.5" customHeight="1">
      <c r="A22" s="85" t="s">
        <v>33</v>
      </c>
      <c r="B22" s="86" t="s">
        <v>34</v>
      </c>
      <c r="C22" s="61"/>
      <c r="D22" s="61"/>
      <c r="E22" s="61"/>
      <c r="F22" s="61"/>
      <c r="G22" s="61"/>
      <c r="H22" s="61"/>
      <c r="I22" s="61"/>
      <c r="J22" s="61"/>
      <c r="K22" s="61"/>
      <c r="L22" s="61"/>
      <c r="M22" s="62"/>
      <c r="N22" s="58"/>
      <c r="P22" s="87" t="str">
        <f t="shared" ref="P22:P29" si="0">LEFT(B22,1)&amp;" "&amp;A22</f>
        <v>G Bodrogi</v>
      </c>
    </row>
    <row r="23" spans="1:16" s="17" customFormat="1" ht="19.5" customHeight="1">
      <c r="A23" s="85" t="s">
        <v>35</v>
      </c>
      <c r="B23" s="86" t="s">
        <v>36</v>
      </c>
      <c r="C23" s="61"/>
      <c r="D23" s="61"/>
      <c r="E23" s="61"/>
      <c r="F23" s="61"/>
      <c r="G23" s="61"/>
      <c r="H23" s="61"/>
      <c r="I23" s="61"/>
      <c r="J23" s="61"/>
      <c r="K23" s="61"/>
      <c r="L23" s="61"/>
      <c r="M23" s="62"/>
      <c r="N23" s="58"/>
      <c r="P23" s="87" t="str">
        <f t="shared" si="0"/>
        <v>B Barta</v>
      </c>
    </row>
    <row r="24" spans="1:16" s="17" customFormat="1" ht="19.5" customHeight="1">
      <c r="A24" s="85" t="s">
        <v>37</v>
      </c>
      <c r="B24" s="86" t="s">
        <v>38</v>
      </c>
      <c r="C24" s="61"/>
      <c r="D24" s="61"/>
      <c r="E24" s="61"/>
      <c r="F24" s="61"/>
      <c r="G24" s="61"/>
      <c r="H24" s="61"/>
      <c r="I24" s="61"/>
      <c r="J24" s="61"/>
      <c r="K24" s="61"/>
      <c r="L24" s="61"/>
      <c r="M24" s="62"/>
      <c r="N24" s="58"/>
      <c r="P24" s="87" t="str">
        <f t="shared" si="0"/>
        <v>N Forsthoffer</v>
      </c>
    </row>
    <row r="25" spans="1:16" s="6" customFormat="1" ht="19.5" customHeight="1">
      <c r="A25" s="85"/>
      <c r="B25" s="86"/>
      <c r="C25" s="61"/>
      <c r="D25" s="61"/>
      <c r="E25" s="61"/>
      <c r="F25" s="61"/>
      <c r="G25" s="61"/>
      <c r="H25" s="61"/>
      <c r="I25" s="61"/>
      <c r="J25" s="61"/>
      <c r="K25" s="61"/>
      <c r="L25" s="61"/>
      <c r="M25" s="62"/>
      <c r="N25" s="58"/>
      <c r="P25" s="87" t="str">
        <f t="shared" si="0"/>
        <v xml:space="preserve"> </v>
      </c>
    </row>
    <row r="26" spans="1:16" s="6" customFormat="1" ht="19.5" customHeight="1">
      <c r="A26" s="85"/>
      <c r="B26" s="86"/>
      <c r="C26" s="61"/>
      <c r="D26" s="61"/>
      <c r="E26" s="61"/>
      <c r="F26" s="61"/>
      <c r="G26" s="61"/>
      <c r="H26" s="61"/>
      <c r="I26" s="61"/>
      <c r="J26" s="61"/>
      <c r="K26" s="61"/>
      <c r="L26" s="61"/>
      <c r="M26" s="62"/>
      <c r="N26" s="58"/>
      <c r="P26" s="87" t="str">
        <f t="shared" si="0"/>
        <v xml:space="preserve"> </v>
      </c>
    </row>
    <row r="27" spans="1:16" s="6" customFormat="1" ht="19.5" customHeight="1">
      <c r="A27" s="85"/>
      <c r="B27" s="86"/>
      <c r="C27" s="61"/>
      <c r="D27" s="61"/>
      <c r="E27" s="61"/>
      <c r="F27" s="61"/>
      <c r="G27" s="61"/>
      <c r="H27" s="61"/>
      <c r="I27" s="61"/>
      <c r="J27" s="61"/>
      <c r="K27" s="61"/>
      <c r="L27" s="61"/>
      <c r="M27" s="62"/>
      <c r="N27" s="58"/>
      <c r="P27" s="87" t="str">
        <f t="shared" si="0"/>
        <v xml:space="preserve"> </v>
      </c>
    </row>
    <row r="28" spans="1:16" s="6" customFormat="1" ht="19.5" customHeight="1">
      <c r="A28" s="85"/>
      <c r="B28" s="86"/>
      <c r="C28" s="61"/>
      <c r="D28" s="61"/>
      <c r="E28" s="61"/>
      <c r="F28" s="61"/>
      <c r="G28" s="61"/>
      <c r="H28" s="61"/>
      <c r="I28" s="61"/>
      <c r="J28" s="61"/>
      <c r="K28" s="61"/>
      <c r="L28" s="61"/>
      <c r="M28" s="62"/>
      <c r="N28" s="58"/>
      <c r="P28" s="87" t="str">
        <f t="shared" si="0"/>
        <v xml:space="preserve"> </v>
      </c>
    </row>
    <row r="29" spans="1:16" s="6" customFormat="1" ht="19.5" customHeight="1">
      <c r="A29" s="85"/>
      <c r="B29" s="86"/>
      <c r="C29" s="61"/>
      <c r="D29" s="61"/>
      <c r="E29" s="61"/>
      <c r="F29" s="61"/>
      <c r="G29" s="61"/>
      <c r="H29" s="61"/>
      <c r="I29" s="61"/>
      <c r="J29" s="61"/>
      <c r="K29" s="61"/>
      <c r="L29" s="61"/>
      <c r="M29" s="62"/>
      <c r="N29" s="58"/>
      <c r="P29" s="87" t="str">
        <f t="shared" si="0"/>
        <v xml:space="preserve"> </v>
      </c>
    </row>
    <row r="30" spans="1:16" ht="13.8">
      <c r="A30" s="33"/>
      <c r="B30" s="33"/>
      <c r="C30" s="33"/>
      <c r="D30" s="33"/>
      <c r="E30" s="33"/>
      <c r="F30" s="33"/>
      <c r="G30" s="33"/>
      <c r="H30" s="33"/>
      <c r="I30" s="33"/>
      <c r="J30" s="33"/>
      <c r="K30" s="33"/>
      <c r="L30" s="33"/>
      <c r="M30" s="33"/>
      <c r="N30" s="88"/>
      <c r="P30" s="89" t="s">
        <v>39</v>
      </c>
    </row>
    <row r="31" spans="1:16" ht="13.8">
      <c r="A31" s="33"/>
      <c r="B31" s="33"/>
      <c r="C31" s="33"/>
      <c r="D31" s="33"/>
      <c r="E31" s="33"/>
      <c r="F31" s="33"/>
      <c r="G31" s="33"/>
      <c r="H31" s="33"/>
      <c r="I31" s="33"/>
      <c r="J31" s="33"/>
      <c r="K31" s="33"/>
      <c r="L31" s="33"/>
      <c r="M31" s="33"/>
      <c r="N31" s="88"/>
    </row>
    <row r="32" spans="1:16" ht="13.8">
      <c r="A32" s="33"/>
      <c r="B32" s="33"/>
      <c r="C32" s="33"/>
      <c r="D32" s="33"/>
      <c r="E32" s="33"/>
      <c r="F32" s="33"/>
      <c r="G32" s="33"/>
      <c r="H32" s="33"/>
      <c r="I32" s="33"/>
      <c r="J32" s="33"/>
      <c r="K32" s="33"/>
      <c r="L32" s="33"/>
      <c r="M32" s="33"/>
      <c r="N32" s="88"/>
    </row>
    <row r="33" spans="1:14" ht="13.8">
      <c r="A33" s="33"/>
      <c r="B33" s="33"/>
      <c r="C33" s="33"/>
      <c r="D33" s="33"/>
      <c r="E33" s="33"/>
      <c r="F33" s="33"/>
      <c r="G33" s="33"/>
      <c r="H33" s="33"/>
      <c r="I33" s="33"/>
      <c r="J33" s="33"/>
      <c r="K33" s="33"/>
      <c r="L33" s="33"/>
      <c r="M33" s="33"/>
      <c r="N33" s="88"/>
    </row>
    <row r="34" spans="1:14" ht="13.8">
      <c r="A34" s="33"/>
      <c r="B34" s="33"/>
      <c r="C34" s="33"/>
      <c r="D34" s="33"/>
      <c r="E34" s="33"/>
      <c r="F34" s="33"/>
      <c r="G34" s="33"/>
      <c r="H34" s="33"/>
      <c r="I34" s="33"/>
      <c r="J34" s="33"/>
      <c r="K34" s="33"/>
      <c r="L34" s="33"/>
      <c r="M34" s="33"/>
      <c r="N34" s="88"/>
    </row>
    <row r="35" spans="1:14" ht="13.8">
      <c r="A35" s="33"/>
      <c r="B35" s="33"/>
      <c r="C35" s="33"/>
      <c r="D35" s="33"/>
      <c r="E35" s="33"/>
      <c r="F35" s="33"/>
      <c r="G35" s="33"/>
      <c r="H35" s="33"/>
      <c r="I35" s="33"/>
      <c r="J35" s="33"/>
      <c r="K35" s="33"/>
      <c r="L35" s="33"/>
      <c r="M35" s="33"/>
      <c r="N35" s="88"/>
    </row>
    <row r="36" spans="1:14" ht="13.8">
      <c r="A36" s="33"/>
      <c r="B36" s="33"/>
      <c r="C36" s="33"/>
      <c r="D36" s="33"/>
      <c r="E36" s="33"/>
      <c r="F36" s="33"/>
      <c r="G36" s="33"/>
      <c r="H36" s="33"/>
      <c r="I36" s="33"/>
      <c r="J36" s="33"/>
      <c r="K36" s="33"/>
      <c r="L36" s="33"/>
      <c r="M36" s="33"/>
      <c r="N36" s="88"/>
    </row>
    <row r="37" spans="1:14" ht="13.8">
      <c r="A37" s="33"/>
      <c r="B37" s="33"/>
      <c r="C37" s="33"/>
      <c r="D37" s="33"/>
      <c r="E37" s="33"/>
      <c r="F37" s="33"/>
      <c r="G37" s="33"/>
      <c r="H37" s="33"/>
      <c r="I37" s="33"/>
      <c r="J37" s="33"/>
      <c r="K37" s="33"/>
      <c r="L37" s="33"/>
      <c r="M37" s="33"/>
      <c r="N37" s="88"/>
    </row>
    <row r="38" spans="1:14" ht="13.8">
      <c r="A38" s="33"/>
      <c r="B38" s="33"/>
      <c r="C38" s="33"/>
      <c r="D38" s="33"/>
      <c r="E38" s="33"/>
      <c r="F38" s="33"/>
      <c r="G38" s="33"/>
      <c r="H38" s="33"/>
      <c r="I38" s="33"/>
      <c r="J38" s="33"/>
      <c r="K38" s="33"/>
      <c r="L38" s="33"/>
      <c r="M38" s="33"/>
      <c r="N38" s="88"/>
    </row>
    <row r="39" spans="1:14" ht="13.8">
      <c r="A39" s="33"/>
      <c r="B39" s="33"/>
      <c r="C39" s="33"/>
      <c r="D39" s="33"/>
      <c r="E39" s="33"/>
      <c r="F39" s="33"/>
      <c r="G39" s="33"/>
      <c r="H39" s="33"/>
      <c r="I39" s="33"/>
      <c r="J39" s="33"/>
      <c r="K39" s="33"/>
      <c r="L39" s="33"/>
      <c r="M39" s="33"/>
      <c r="N39" s="88"/>
    </row>
    <row r="40" spans="1:14" ht="13.8">
      <c r="A40" s="33"/>
      <c r="B40" s="33"/>
      <c r="C40" s="33"/>
      <c r="D40" s="33"/>
      <c r="E40" s="33"/>
      <c r="F40" s="33"/>
      <c r="G40" s="33"/>
      <c r="H40" s="33"/>
      <c r="I40" s="33"/>
      <c r="J40" s="33"/>
      <c r="K40" s="33"/>
      <c r="L40" s="33"/>
      <c r="M40" s="33"/>
      <c r="N40" s="88"/>
    </row>
    <row r="41" spans="1:14" ht="13.8">
      <c r="A41" s="33"/>
      <c r="B41" s="33"/>
      <c r="C41" s="33"/>
      <c r="D41" s="33"/>
      <c r="E41" s="33"/>
      <c r="F41" s="33"/>
      <c r="G41" s="33"/>
      <c r="H41" s="33"/>
      <c r="I41" s="33"/>
      <c r="J41" s="33"/>
      <c r="K41" s="33"/>
      <c r="L41" s="33"/>
      <c r="M41" s="33"/>
      <c r="N41" s="88"/>
    </row>
    <row r="42" spans="1:14" ht="13.8">
      <c r="A42" s="33"/>
      <c r="B42" s="33"/>
      <c r="C42" s="33"/>
      <c r="D42" s="33"/>
      <c r="E42" s="33"/>
      <c r="F42" s="33"/>
      <c r="G42" s="33"/>
      <c r="H42" s="33"/>
      <c r="I42" s="33"/>
      <c r="J42" s="33"/>
      <c r="K42" s="33"/>
      <c r="L42" s="33"/>
      <c r="M42" s="33"/>
      <c r="N42" s="88"/>
    </row>
  </sheetData>
  <mergeCells count="1">
    <mergeCell ref="A6:B6"/>
  </mergeCells>
  <printOptions horizontalCentered="1"/>
  <pageMargins left="0.35000000000000003" right="0.35000000000000003" top="0.6854330708661418" bottom="0.6854330708661418" header="0.39015748031496061" footer="0.39015748031496061"/>
  <pageSetup paperSize="0" fitToWidth="0" fitToHeight="0" pageOrder="overThenDown"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6"/>
  <sheetViews>
    <sheetView workbookViewId="0"/>
  </sheetViews>
  <sheetFormatPr defaultRowHeight="14.7"/>
  <cols>
    <col min="1" max="1" width="3.59765625" customWidth="1"/>
    <col min="2" max="2" width="12" customWidth="1"/>
    <col min="3" max="3" width="13.19921875" customWidth="1"/>
    <col min="4" max="4" width="11.09765625" style="90" customWidth="1"/>
    <col min="5" max="5" width="9.796875" style="162" customWidth="1"/>
    <col min="6" max="6" width="5.69921875" style="163" hidden="1" customWidth="1"/>
    <col min="7" max="7" width="26.5" style="163" customWidth="1"/>
    <col min="8" max="8" width="7.09765625" style="90" customWidth="1"/>
    <col min="9" max="13" width="6.8984375" style="90" hidden="1" customWidth="1"/>
    <col min="14" max="15" width="6.8984375" style="90" customWidth="1"/>
    <col min="16" max="16" width="6.8984375" style="90" hidden="1" customWidth="1"/>
    <col min="17" max="17" width="6.8984375" style="90" customWidth="1"/>
    <col min="18" max="1024" width="8.3984375" customWidth="1"/>
  </cols>
  <sheetData>
    <row r="1" spans="1:17" ht="24.6">
      <c r="A1" s="92" t="str">
        <f>Altalanos!$A$6</f>
        <v>Kinder Kupa 3.</v>
      </c>
      <c r="B1" s="93"/>
      <c r="C1" s="93"/>
      <c r="D1" s="94"/>
      <c r="E1" s="95" t="s">
        <v>40</v>
      </c>
      <c r="F1" s="96"/>
      <c r="G1" s="97"/>
      <c r="H1" s="98"/>
      <c r="I1" s="98"/>
      <c r="J1" s="99"/>
      <c r="K1" s="99"/>
      <c r="L1" s="99"/>
      <c r="M1" s="99"/>
      <c r="N1" s="99"/>
      <c r="O1" s="99"/>
      <c r="P1" s="99"/>
      <c r="Q1" s="100"/>
    </row>
    <row r="2" spans="1:17" ht="13.8">
      <c r="B2" s="101" t="s">
        <v>41</v>
      </c>
      <c r="C2" s="101" t="str">
        <f>Altalanos!$A$8</f>
        <v>L10</v>
      </c>
      <c r="D2" s="102"/>
      <c r="E2" s="95" t="s">
        <v>42</v>
      </c>
      <c r="F2" s="103"/>
      <c r="G2" s="103"/>
      <c r="H2" s="104"/>
      <c r="I2" s="104"/>
      <c r="J2" s="105"/>
      <c r="K2" s="105"/>
      <c r="L2" s="105"/>
      <c r="M2" s="105"/>
      <c r="N2" s="106"/>
      <c r="O2" s="107"/>
      <c r="P2" s="107"/>
      <c r="Q2" s="106"/>
    </row>
    <row r="3" spans="1:17" s="6" customFormat="1" ht="13.8">
      <c r="A3" s="108" t="s">
        <v>43</v>
      </c>
      <c r="B3" s="109"/>
      <c r="C3" s="109"/>
      <c r="D3" s="109"/>
      <c r="E3" s="109"/>
      <c r="F3" s="109"/>
      <c r="G3" s="109"/>
      <c r="H3" s="109"/>
      <c r="I3" s="110"/>
      <c r="J3" s="111"/>
      <c r="K3" s="112"/>
      <c r="L3" s="112"/>
      <c r="M3" s="112"/>
      <c r="N3" s="113" t="s">
        <v>44</v>
      </c>
      <c r="O3" s="114"/>
      <c r="P3" s="115"/>
      <c r="Q3" s="116"/>
    </row>
    <row r="4" spans="1:17" s="6" customFormat="1" ht="13.8">
      <c r="A4" s="56" t="s">
        <v>27</v>
      </c>
      <c r="B4" s="56"/>
      <c r="C4" s="54" t="s">
        <v>15</v>
      </c>
      <c r="D4" s="56" t="s">
        <v>45</v>
      </c>
      <c r="E4" s="117"/>
      <c r="G4" s="118"/>
      <c r="H4" s="119" t="s">
        <v>46</v>
      </c>
      <c r="I4" s="120"/>
      <c r="J4" s="121"/>
      <c r="K4" s="122"/>
      <c r="L4" s="122"/>
      <c r="M4" s="122"/>
      <c r="N4" s="121"/>
      <c r="O4" s="123"/>
      <c r="P4" s="123"/>
      <c r="Q4" s="124"/>
    </row>
    <row r="5" spans="1:17" s="6" customFormat="1" ht="13.8">
      <c r="A5" s="125" t="str">
        <f>Altalanos!$A$10</f>
        <v>2022.04.02-04</v>
      </c>
      <c r="B5" s="125"/>
      <c r="C5" s="126" t="str">
        <f>Altalanos!$C$10</f>
        <v>Mogyoród</v>
      </c>
      <c r="D5" s="127" t="str">
        <f>Altalanos!$D$10</f>
        <v xml:space="preserve">  </v>
      </c>
      <c r="E5" s="127"/>
      <c r="F5" s="127"/>
      <c r="G5" s="127"/>
      <c r="H5" s="128" t="str">
        <f>Altalanos!$E$10</f>
        <v>Krupanics Veronika</v>
      </c>
      <c r="I5" s="129"/>
      <c r="J5" s="130"/>
      <c r="K5" s="128"/>
      <c r="L5" s="128"/>
      <c r="M5" s="128"/>
      <c r="N5" s="130"/>
      <c r="O5" s="127"/>
      <c r="P5" s="127"/>
      <c r="Q5" s="131"/>
    </row>
    <row r="6" spans="1:17" ht="30" customHeight="1">
      <c r="A6" s="132" t="s">
        <v>47</v>
      </c>
      <c r="B6" s="133" t="s">
        <v>30</v>
      </c>
      <c r="C6" s="133" t="s">
        <v>31</v>
      </c>
      <c r="D6" s="133" t="s">
        <v>48</v>
      </c>
      <c r="E6" s="133" t="s">
        <v>49</v>
      </c>
      <c r="F6" s="133" t="s">
        <v>50</v>
      </c>
      <c r="G6" s="133" t="s">
        <v>51</v>
      </c>
      <c r="H6" s="134" t="s">
        <v>52</v>
      </c>
      <c r="I6" s="135"/>
      <c r="J6" s="136" t="s">
        <v>53</v>
      </c>
      <c r="K6" s="137" t="s">
        <v>54</v>
      </c>
      <c r="L6" s="136" t="s">
        <v>55</v>
      </c>
      <c r="M6" s="138" t="s">
        <v>56</v>
      </c>
      <c r="N6" s="132" t="s">
        <v>57</v>
      </c>
      <c r="O6" s="139" t="s">
        <v>58</v>
      </c>
      <c r="P6" s="140" t="s">
        <v>59</v>
      </c>
      <c r="Q6" s="133" t="s">
        <v>60</v>
      </c>
    </row>
    <row r="7" spans="1:17" s="72" customFormat="1" ht="18.899999999999999" customHeight="1">
      <c r="A7" s="141">
        <v>1</v>
      </c>
      <c r="B7" s="142" t="s">
        <v>61</v>
      </c>
      <c r="C7" s="142" t="s">
        <v>62</v>
      </c>
      <c r="D7" s="143" t="s">
        <v>63</v>
      </c>
      <c r="E7" s="144"/>
      <c r="F7" s="145"/>
      <c r="G7" s="146"/>
      <c r="H7" s="143"/>
      <c r="I7" s="143"/>
      <c r="J7" s="147"/>
      <c r="K7" s="148"/>
      <c r="L7" s="147"/>
      <c r="M7" s="148"/>
      <c r="N7" s="149"/>
      <c r="O7" s="150"/>
      <c r="P7" s="151"/>
      <c r="Q7" s="143"/>
    </row>
    <row r="8" spans="1:17" s="72" customFormat="1" ht="18.899999999999999" customHeight="1">
      <c r="A8" s="141">
        <v>2</v>
      </c>
      <c r="B8" s="142" t="s">
        <v>64</v>
      </c>
      <c r="C8" s="142" t="s">
        <v>65</v>
      </c>
      <c r="D8" s="143" t="s">
        <v>66</v>
      </c>
      <c r="E8" s="144"/>
      <c r="F8" s="145"/>
      <c r="G8" s="146"/>
      <c r="H8" s="143"/>
      <c r="I8" s="143"/>
      <c r="J8" s="147"/>
      <c r="K8" s="148"/>
      <c r="L8" s="147"/>
      <c r="M8" s="148"/>
      <c r="N8" s="149"/>
      <c r="O8" s="143"/>
      <c r="P8" s="151"/>
      <c r="Q8" s="143"/>
    </row>
    <row r="9" spans="1:17" s="72" customFormat="1" ht="18.899999999999999" customHeight="1">
      <c r="A9" s="141">
        <v>3</v>
      </c>
      <c r="B9" s="142" t="s">
        <v>67</v>
      </c>
      <c r="C9" s="142" t="s">
        <v>68</v>
      </c>
      <c r="D9" s="143" t="s">
        <v>69</v>
      </c>
      <c r="E9" s="144"/>
      <c r="F9" s="145"/>
      <c r="G9" s="146"/>
      <c r="H9" s="143"/>
      <c r="I9" s="143"/>
      <c r="J9" s="147"/>
      <c r="K9" s="148"/>
      <c r="L9" s="147"/>
      <c r="M9" s="148"/>
      <c r="N9" s="149"/>
      <c r="O9" s="143"/>
      <c r="P9" s="152"/>
      <c r="Q9" s="149"/>
    </row>
    <row r="10" spans="1:17" s="72" customFormat="1" ht="18.899999999999999" customHeight="1">
      <c r="A10" s="141">
        <v>4</v>
      </c>
      <c r="B10" s="142" t="s">
        <v>70</v>
      </c>
      <c r="C10" s="142" t="s">
        <v>62</v>
      </c>
      <c r="D10" s="143" t="s">
        <v>71</v>
      </c>
      <c r="E10" s="144"/>
      <c r="F10" s="145"/>
      <c r="G10" s="146"/>
      <c r="H10" s="143"/>
      <c r="I10" s="143"/>
      <c r="J10" s="147"/>
      <c r="K10" s="148"/>
      <c r="L10" s="147"/>
      <c r="M10" s="148"/>
      <c r="N10" s="149"/>
      <c r="O10" s="143"/>
      <c r="P10" s="153"/>
      <c r="Q10" s="154"/>
    </row>
    <row r="11" spans="1:17" s="72" customFormat="1" ht="18.899999999999999" customHeight="1">
      <c r="A11" s="141">
        <v>5</v>
      </c>
      <c r="B11" s="142" t="s">
        <v>72</v>
      </c>
      <c r="C11" s="142" t="s">
        <v>73</v>
      </c>
      <c r="D11" s="143" t="s">
        <v>74</v>
      </c>
      <c r="E11" s="144"/>
      <c r="F11" s="145"/>
      <c r="G11" s="146"/>
      <c r="H11" s="143"/>
      <c r="I11" s="143"/>
      <c r="J11" s="147"/>
      <c r="K11" s="148"/>
      <c r="L11" s="147"/>
      <c r="M11" s="148"/>
      <c r="N11" s="149"/>
      <c r="O11" s="143"/>
      <c r="P11" s="153"/>
      <c r="Q11" s="154"/>
    </row>
    <row r="12" spans="1:17" s="72" customFormat="1" ht="18.899999999999999" customHeight="1">
      <c r="A12" s="141">
        <v>6</v>
      </c>
      <c r="B12" s="142" t="s">
        <v>61</v>
      </c>
      <c r="C12" s="142" t="s">
        <v>75</v>
      </c>
      <c r="D12" s="143" t="s">
        <v>76</v>
      </c>
      <c r="E12" s="144"/>
      <c r="F12" s="145"/>
      <c r="G12" s="146"/>
      <c r="H12" s="143"/>
      <c r="I12" s="143"/>
      <c r="J12" s="147"/>
      <c r="K12" s="148"/>
      <c r="L12" s="147"/>
      <c r="M12" s="148"/>
      <c r="N12" s="149"/>
      <c r="O12" s="143"/>
      <c r="P12" s="153"/>
      <c r="Q12" s="154"/>
    </row>
    <row r="13" spans="1:17" s="72" customFormat="1" ht="18.899999999999999" customHeight="1">
      <c r="A13" s="141">
        <v>7</v>
      </c>
      <c r="B13" s="142" t="s">
        <v>77</v>
      </c>
      <c r="C13" s="142" t="s">
        <v>34</v>
      </c>
      <c r="D13" s="143" t="s">
        <v>78</v>
      </c>
      <c r="E13" s="144"/>
      <c r="F13" s="145"/>
      <c r="G13" s="146"/>
      <c r="H13" s="143"/>
      <c r="I13" s="143"/>
      <c r="J13" s="147"/>
      <c r="K13" s="148"/>
      <c r="L13" s="147"/>
      <c r="M13" s="148"/>
      <c r="N13" s="149"/>
      <c r="O13" s="143"/>
      <c r="P13" s="153"/>
      <c r="Q13" s="154"/>
    </row>
    <row r="14" spans="1:17" s="72" customFormat="1" ht="18.899999999999999" customHeight="1">
      <c r="A14" s="141">
        <v>8</v>
      </c>
      <c r="B14" s="142" t="s">
        <v>79</v>
      </c>
      <c r="C14" s="142" t="s">
        <v>80</v>
      </c>
      <c r="D14" s="143" t="s">
        <v>81</v>
      </c>
      <c r="E14" s="144"/>
      <c r="F14" s="145"/>
      <c r="G14" s="146"/>
      <c r="H14" s="143"/>
      <c r="I14" s="143"/>
      <c r="J14" s="147"/>
      <c r="K14" s="148"/>
      <c r="L14" s="147"/>
      <c r="M14" s="148"/>
      <c r="N14" s="149"/>
      <c r="O14" s="143"/>
      <c r="P14" s="153"/>
      <c r="Q14" s="154"/>
    </row>
    <row r="15" spans="1:17" s="72" customFormat="1" ht="18.899999999999999" customHeight="1">
      <c r="A15" s="141">
        <v>9</v>
      </c>
      <c r="B15" s="142"/>
      <c r="C15" s="142"/>
      <c r="D15" s="143"/>
      <c r="E15" s="144"/>
      <c r="F15" s="143"/>
      <c r="G15" s="143"/>
      <c r="H15" s="143"/>
      <c r="I15" s="143"/>
      <c r="J15" s="147"/>
      <c r="K15" s="148"/>
      <c r="L15" s="147"/>
      <c r="M15" s="155"/>
      <c r="N15" s="149"/>
      <c r="O15" s="143"/>
      <c r="P15" s="143"/>
      <c r="Q15" s="143"/>
    </row>
    <row r="16" spans="1:17" s="72" customFormat="1" ht="18.899999999999999" customHeight="1">
      <c r="A16" s="141">
        <v>10</v>
      </c>
      <c r="B16" s="142"/>
      <c r="C16" s="142"/>
      <c r="D16" s="143"/>
      <c r="E16" s="144"/>
      <c r="F16" s="143"/>
      <c r="G16" s="143"/>
      <c r="H16" s="143"/>
      <c r="I16" s="143"/>
      <c r="J16" s="147"/>
      <c r="K16" s="148"/>
      <c r="L16" s="147"/>
      <c r="M16" s="155"/>
      <c r="N16" s="149"/>
      <c r="O16" s="143"/>
      <c r="P16" s="151"/>
      <c r="Q16" s="143"/>
    </row>
    <row r="17" spans="1:17" s="72" customFormat="1" ht="18.899999999999999" customHeight="1">
      <c r="A17" s="141">
        <v>11</v>
      </c>
      <c r="B17" s="142"/>
      <c r="C17" s="142"/>
      <c r="D17" s="143"/>
      <c r="E17" s="144"/>
      <c r="F17" s="143"/>
      <c r="G17" s="143"/>
      <c r="H17" s="143"/>
      <c r="I17" s="143"/>
      <c r="J17" s="147"/>
      <c r="K17" s="148"/>
      <c r="L17" s="147"/>
      <c r="M17" s="155"/>
      <c r="N17" s="149"/>
      <c r="O17" s="143"/>
      <c r="P17" s="151"/>
      <c r="Q17" s="143"/>
    </row>
    <row r="18" spans="1:17" s="72" customFormat="1" ht="18.899999999999999" customHeight="1">
      <c r="A18" s="141">
        <v>12</v>
      </c>
      <c r="B18" s="142"/>
      <c r="C18" s="142"/>
      <c r="D18" s="143"/>
      <c r="E18" s="144"/>
      <c r="F18" s="143"/>
      <c r="G18" s="143"/>
      <c r="H18" s="143"/>
      <c r="I18" s="143"/>
      <c r="J18" s="147"/>
      <c r="K18" s="148"/>
      <c r="L18" s="147"/>
      <c r="M18" s="155"/>
      <c r="N18" s="149"/>
      <c r="O18" s="143"/>
      <c r="P18" s="151"/>
      <c r="Q18" s="143"/>
    </row>
    <row r="19" spans="1:17" s="72" customFormat="1" ht="18.899999999999999" customHeight="1">
      <c r="A19" s="141">
        <v>13</v>
      </c>
      <c r="B19" s="142"/>
      <c r="C19" s="142"/>
      <c r="D19" s="143"/>
      <c r="E19" s="144"/>
      <c r="F19" s="143"/>
      <c r="G19" s="143"/>
      <c r="H19" s="143"/>
      <c r="I19" s="143"/>
      <c r="J19" s="147"/>
      <c r="K19" s="148"/>
      <c r="L19" s="147"/>
      <c r="M19" s="155"/>
      <c r="N19" s="149"/>
      <c r="O19" s="143"/>
      <c r="P19" s="151"/>
      <c r="Q19" s="143"/>
    </row>
    <row r="20" spans="1:17" s="72" customFormat="1" ht="18.899999999999999" customHeight="1">
      <c r="A20" s="141">
        <v>14</v>
      </c>
      <c r="B20" s="142"/>
      <c r="C20" s="142"/>
      <c r="D20" s="143"/>
      <c r="E20" s="144"/>
      <c r="F20" s="143"/>
      <c r="G20" s="143"/>
      <c r="H20" s="143"/>
      <c r="I20" s="143"/>
      <c r="J20" s="147"/>
      <c r="K20" s="148"/>
      <c r="L20" s="147"/>
      <c r="M20" s="155"/>
      <c r="N20" s="149"/>
      <c r="O20" s="143"/>
      <c r="P20" s="151"/>
      <c r="Q20" s="143"/>
    </row>
    <row r="21" spans="1:17" s="72" customFormat="1" ht="18.899999999999999" customHeight="1">
      <c r="A21" s="141">
        <v>15</v>
      </c>
      <c r="B21" s="142"/>
      <c r="C21" s="142"/>
      <c r="D21" s="143"/>
      <c r="E21" s="144"/>
      <c r="F21" s="143"/>
      <c r="G21" s="143"/>
      <c r="H21" s="143"/>
      <c r="I21" s="143"/>
      <c r="J21" s="147"/>
      <c r="K21" s="148"/>
      <c r="L21" s="147"/>
      <c r="M21" s="155"/>
      <c r="N21" s="149"/>
      <c r="O21" s="143"/>
      <c r="P21" s="151"/>
      <c r="Q21" s="143"/>
    </row>
    <row r="22" spans="1:17" s="72" customFormat="1" ht="18.899999999999999" customHeight="1">
      <c r="A22" s="141">
        <v>16</v>
      </c>
      <c r="B22" s="142"/>
      <c r="C22" s="142"/>
      <c r="D22" s="143"/>
      <c r="E22" s="144"/>
      <c r="F22" s="143"/>
      <c r="G22" s="143"/>
      <c r="H22" s="143"/>
      <c r="I22" s="143"/>
      <c r="J22" s="147"/>
      <c r="K22" s="148"/>
      <c r="L22" s="147"/>
      <c r="M22" s="155"/>
      <c r="N22" s="149"/>
      <c r="O22" s="143"/>
      <c r="P22" s="151"/>
      <c r="Q22" s="143"/>
    </row>
    <row r="23" spans="1:17" s="72" customFormat="1" ht="18.899999999999999" customHeight="1">
      <c r="A23" s="141">
        <v>17</v>
      </c>
      <c r="B23" s="142"/>
      <c r="C23" s="142"/>
      <c r="D23" s="143"/>
      <c r="E23" s="144"/>
      <c r="F23" s="143"/>
      <c r="G23" s="143"/>
      <c r="H23" s="143"/>
      <c r="I23" s="143"/>
      <c r="J23" s="147"/>
      <c r="K23" s="148"/>
      <c r="L23" s="147"/>
      <c r="M23" s="155"/>
      <c r="N23" s="149"/>
      <c r="O23" s="143"/>
      <c r="P23" s="151"/>
      <c r="Q23" s="143"/>
    </row>
    <row r="24" spans="1:17" s="72" customFormat="1" ht="18.899999999999999" customHeight="1">
      <c r="A24" s="141">
        <v>18</v>
      </c>
      <c r="B24" s="142"/>
      <c r="C24" s="142"/>
      <c r="D24" s="143"/>
      <c r="E24" s="144"/>
      <c r="F24" s="143"/>
      <c r="G24" s="143"/>
      <c r="H24" s="143"/>
      <c r="I24" s="143"/>
      <c r="J24" s="147"/>
      <c r="K24" s="148"/>
      <c r="L24" s="147"/>
      <c r="M24" s="155"/>
      <c r="N24" s="149"/>
      <c r="O24" s="143"/>
      <c r="P24" s="151"/>
      <c r="Q24" s="143"/>
    </row>
    <row r="25" spans="1:17" s="72" customFormat="1" ht="18.899999999999999" customHeight="1">
      <c r="A25" s="141">
        <v>19</v>
      </c>
      <c r="B25" s="142"/>
      <c r="C25" s="142"/>
      <c r="D25" s="143"/>
      <c r="E25" s="144"/>
      <c r="F25" s="143"/>
      <c r="G25" s="143"/>
      <c r="H25" s="143"/>
      <c r="I25" s="143"/>
      <c r="J25" s="147"/>
      <c r="K25" s="148"/>
      <c r="L25" s="147"/>
      <c r="M25" s="155"/>
      <c r="N25" s="149"/>
      <c r="O25" s="143"/>
      <c r="P25" s="151"/>
      <c r="Q25" s="143"/>
    </row>
    <row r="26" spans="1:17" s="72" customFormat="1" ht="18.899999999999999" customHeight="1">
      <c r="A26" s="141">
        <v>20</v>
      </c>
      <c r="B26" s="142"/>
      <c r="C26" s="142"/>
      <c r="D26" s="143"/>
      <c r="E26" s="144"/>
      <c r="F26" s="143"/>
      <c r="G26" s="143"/>
      <c r="H26" s="143"/>
      <c r="I26" s="143"/>
      <c r="J26" s="147"/>
      <c r="K26" s="148"/>
      <c r="L26" s="147"/>
      <c r="M26" s="155"/>
      <c r="N26" s="149"/>
      <c r="O26" s="143"/>
      <c r="P26" s="151"/>
      <c r="Q26" s="143"/>
    </row>
    <row r="27" spans="1:17" s="72" customFormat="1" ht="18.899999999999999" customHeight="1">
      <c r="A27" s="141">
        <v>21</v>
      </c>
      <c r="B27" s="142"/>
      <c r="C27" s="142"/>
      <c r="D27" s="143"/>
      <c r="E27" s="144"/>
      <c r="F27" s="143"/>
      <c r="G27" s="143"/>
      <c r="H27" s="143"/>
      <c r="I27" s="143"/>
      <c r="J27" s="147"/>
      <c r="K27" s="148"/>
      <c r="L27" s="147"/>
      <c r="M27" s="155"/>
      <c r="N27" s="149"/>
      <c r="O27" s="143"/>
      <c r="P27" s="151"/>
      <c r="Q27" s="143"/>
    </row>
    <row r="28" spans="1:17" s="72" customFormat="1" ht="18.899999999999999" customHeight="1">
      <c r="A28" s="141">
        <v>22</v>
      </c>
      <c r="B28" s="142"/>
      <c r="C28" s="142"/>
      <c r="D28" s="143"/>
      <c r="E28" s="156"/>
      <c r="F28" s="157"/>
      <c r="G28" s="149"/>
      <c r="H28" s="143"/>
      <c r="I28" s="143"/>
      <c r="J28" s="147"/>
      <c r="K28" s="148"/>
      <c r="L28" s="147"/>
      <c r="M28" s="155"/>
      <c r="N28" s="149"/>
      <c r="O28" s="143"/>
      <c r="P28" s="151"/>
      <c r="Q28" s="143"/>
    </row>
    <row r="29" spans="1:17" s="72" customFormat="1" ht="18.899999999999999" customHeight="1">
      <c r="A29" s="141">
        <v>23</v>
      </c>
      <c r="B29" s="142"/>
      <c r="C29" s="142"/>
      <c r="D29" s="143"/>
      <c r="E29" s="158"/>
      <c r="F29" s="143"/>
      <c r="G29" s="143"/>
      <c r="H29" s="143"/>
      <c r="I29" s="143"/>
      <c r="J29" s="147"/>
      <c r="K29" s="148"/>
      <c r="L29" s="147"/>
      <c r="M29" s="155"/>
      <c r="N29" s="149"/>
      <c r="O29" s="143"/>
      <c r="P29" s="151"/>
      <c r="Q29" s="143"/>
    </row>
    <row r="30" spans="1:17" s="72" customFormat="1" ht="18.899999999999999" customHeight="1">
      <c r="A30" s="141">
        <v>24</v>
      </c>
      <c r="B30" s="142"/>
      <c r="C30" s="142"/>
      <c r="D30" s="143"/>
      <c r="E30" s="144"/>
      <c r="F30" s="143"/>
      <c r="G30" s="143"/>
      <c r="H30" s="143"/>
      <c r="I30" s="143"/>
      <c r="J30" s="147"/>
      <c r="K30" s="148"/>
      <c r="L30" s="147"/>
      <c r="M30" s="155"/>
      <c r="N30" s="149"/>
      <c r="O30" s="143"/>
      <c r="P30" s="151"/>
      <c r="Q30" s="143"/>
    </row>
    <row r="31" spans="1:17" s="72" customFormat="1" ht="18.899999999999999" customHeight="1">
      <c r="A31" s="141">
        <v>25</v>
      </c>
      <c r="B31" s="142"/>
      <c r="C31" s="142"/>
      <c r="D31" s="143"/>
      <c r="E31" s="144"/>
      <c r="F31" s="143"/>
      <c r="G31" s="143"/>
      <c r="H31" s="143"/>
      <c r="I31" s="143"/>
      <c r="J31" s="147"/>
      <c r="K31" s="148"/>
      <c r="L31" s="147"/>
      <c r="M31" s="155"/>
      <c r="N31" s="149"/>
      <c r="O31" s="143"/>
      <c r="P31" s="151"/>
      <c r="Q31" s="143"/>
    </row>
    <row r="32" spans="1:17" s="72" customFormat="1" ht="18.899999999999999" customHeight="1">
      <c r="A32" s="141">
        <v>26</v>
      </c>
      <c r="B32" s="142"/>
      <c r="C32" s="142"/>
      <c r="D32" s="143"/>
      <c r="E32" s="159"/>
      <c r="F32" s="143"/>
      <c r="G32" s="143"/>
      <c r="H32" s="143"/>
      <c r="I32" s="143"/>
      <c r="J32" s="147"/>
      <c r="K32" s="148"/>
      <c r="L32" s="147"/>
      <c r="M32" s="155"/>
      <c r="N32" s="149"/>
      <c r="O32" s="143"/>
      <c r="P32" s="151"/>
      <c r="Q32" s="143"/>
    </row>
    <row r="33" spans="1:17" s="72" customFormat="1" ht="18.899999999999999" customHeight="1">
      <c r="A33" s="141">
        <v>27</v>
      </c>
      <c r="B33" s="142"/>
      <c r="C33" s="142"/>
      <c r="D33" s="143"/>
      <c r="E33" s="144"/>
      <c r="F33" s="143"/>
      <c r="G33" s="143"/>
      <c r="H33" s="143"/>
      <c r="I33" s="143"/>
      <c r="J33" s="147"/>
      <c r="K33" s="148"/>
      <c r="L33" s="147"/>
      <c r="M33" s="155"/>
      <c r="N33" s="149"/>
      <c r="O33" s="143"/>
      <c r="P33" s="151"/>
      <c r="Q33" s="143"/>
    </row>
    <row r="34" spans="1:17" s="72" customFormat="1" ht="18.899999999999999" customHeight="1">
      <c r="A34" s="141">
        <v>28</v>
      </c>
      <c r="B34" s="142"/>
      <c r="C34" s="142"/>
      <c r="D34" s="143"/>
      <c r="E34" s="144"/>
      <c r="F34" s="143"/>
      <c r="G34" s="143"/>
      <c r="H34" s="143"/>
      <c r="I34" s="143"/>
      <c r="J34" s="147"/>
      <c r="K34" s="148"/>
      <c r="L34" s="147"/>
      <c r="M34" s="155"/>
      <c r="N34" s="149"/>
      <c r="O34" s="143"/>
      <c r="P34" s="151"/>
      <c r="Q34" s="143"/>
    </row>
    <row r="35" spans="1:17" s="72" customFormat="1" ht="18.899999999999999" customHeight="1">
      <c r="A35" s="141">
        <v>29</v>
      </c>
      <c r="B35" s="142"/>
      <c r="C35" s="142"/>
      <c r="D35" s="143"/>
      <c r="E35" s="144"/>
      <c r="F35" s="143"/>
      <c r="G35" s="143"/>
      <c r="H35" s="143"/>
      <c r="I35" s="143"/>
      <c r="J35" s="147"/>
      <c r="K35" s="148"/>
      <c r="L35" s="147"/>
      <c r="M35" s="155"/>
      <c r="N35" s="149"/>
      <c r="O35" s="143"/>
      <c r="P35" s="151"/>
      <c r="Q35" s="143"/>
    </row>
    <row r="36" spans="1:17" s="72" customFormat="1" ht="18.899999999999999" customHeight="1">
      <c r="A36" s="141">
        <v>30</v>
      </c>
      <c r="B36" s="142"/>
      <c r="C36" s="142"/>
      <c r="D36" s="143"/>
      <c r="E36" s="144"/>
      <c r="F36" s="143"/>
      <c r="G36" s="143"/>
      <c r="H36" s="143"/>
      <c r="I36" s="143"/>
      <c r="J36" s="147"/>
      <c r="K36" s="148"/>
      <c r="L36" s="147"/>
      <c r="M36" s="155"/>
      <c r="N36" s="149"/>
      <c r="O36" s="143"/>
      <c r="P36" s="151"/>
      <c r="Q36" s="143"/>
    </row>
    <row r="37" spans="1:17" s="72" customFormat="1" ht="18.899999999999999" customHeight="1">
      <c r="A37" s="141">
        <v>31</v>
      </c>
      <c r="B37" s="142"/>
      <c r="C37" s="142"/>
      <c r="D37" s="143"/>
      <c r="E37" s="144"/>
      <c r="F37" s="143"/>
      <c r="G37" s="143"/>
      <c r="H37" s="143"/>
      <c r="I37" s="143"/>
      <c r="J37" s="147"/>
      <c r="K37" s="148"/>
      <c r="L37" s="147"/>
      <c r="M37" s="155"/>
      <c r="N37" s="149"/>
      <c r="O37" s="143"/>
      <c r="P37" s="151"/>
      <c r="Q37" s="143"/>
    </row>
    <row r="38" spans="1:17" s="72" customFormat="1" ht="18.899999999999999" customHeight="1">
      <c r="A38" s="141">
        <v>32</v>
      </c>
      <c r="B38" s="142"/>
      <c r="C38" s="142"/>
      <c r="D38" s="143"/>
      <c r="E38" s="144"/>
      <c r="F38" s="143"/>
      <c r="G38" s="143"/>
      <c r="H38" s="145"/>
      <c r="I38" s="146"/>
      <c r="J38" s="147"/>
      <c r="K38" s="148"/>
      <c r="L38" s="147"/>
      <c r="M38" s="155"/>
      <c r="N38" s="149"/>
      <c r="O38" s="143"/>
      <c r="P38" s="151"/>
      <c r="Q38" s="143"/>
    </row>
    <row r="39" spans="1:17" s="72" customFormat="1" ht="18.899999999999999" customHeight="1">
      <c r="A39" s="141">
        <v>33</v>
      </c>
      <c r="B39" s="142"/>
      <c r="C39" s="142"/>
      <c r="D39" s="143"/>
      <c r="E39" s="144"/>
      <c r="F39" s="143"/>
      <c r="G39" s="143"/>
      <c r="H39" s="145"/>
      <c r="I39" s="146"/>
      <c r="J39" s="147"/>
      <c r="K39" s="148"/>
      <c r="L39" s="147"/>
      <c r="M39" s="155"/>
      <c r="N39" s="149"/>
      <c r="O39" s="150"/>
      <c r="P39" s="151"/>
      <c r="Q39" s="143"/>
    </row>
    <row r="40" spans="1:17" s="72" customFormat="1" ht="18.899999999999999" customHeight="1">
      <c r="A40" s="141">
        <v>34</v>
      </c>
      <c r="B40" s="142"/>
      <c r="C40" s="142"/>
      <c r="D40" s="143"/>
      <c r="E40" s="144"/>
      <c r="F40" s="143"/>
      <c r="G40" s="143"/>
      <c r="H40" s="145"/>
      <c r="I40" s="146"/>
      <c r="J40" s="147" t="e">
        <f>IF(AND(Q40="",#REF!&gt;0,#REF!&lt;5),K40,0)</f>
        <v>#REF!</v>
      </c>
      <c r="K40" s="148" t="str">
        <f>IF(D40="","ZZZ9",IF(AND(#REF!&gt;0,#REF!&lt;5),D40&amp;#REF!,D40&amp;"9"))</f>
        <v>ZZZ9</v>
      </c>
      <c r="L40" s="147">
        <f t="shared" ref="L40:L71" si="0">IF(Q40="",999,Q40)</f>
        <v>999</v>
      </c>
      <c r="M40" s="155">
        <f t="shared" ref="M40:M71" si="1">IF(P40=999,999,1)</f>
        <v>999</v>
      </c>
      <c r="N40" s="149"/>
      <c r="O40" s="150"/>
      <c r="P40" s="151">
        <f t="shared" ref="P40:P71" si="2">IF(N40="DA",1,IF(N40="WC",2,IF(N40="SE",3,IF(N40="Q",4,IF(N40="LL",5,999)))))</f>
        <v>999</v>
      </c>
      <c r="Q40" s="143"/>
    </row>
    <row r="41" spans="1:17" s="72" customFormat="1" ht="18.899999999999999" customHeight="1">
      <c r="A41" s="141">
        <v>35</v>
      </c>
      <c r="B41" s="142"/>
      <c r="C41" s="142"/>
      <c r="D41" s="143"/>
      <c r="E41" s="144"/>
      <c r="F41" s="143"/>
      <c r="G41" s="143"/>
      <c r="H41" s="145"/>
      <c r="I41" s="146"/>
      <c r="J41" s="147" t="e">
        <f>IF(AND(Q41="",#REF!&gt;0,#REF!&lt;5),K41,0)</f>
        <v>#REF!</v>
      </c>
      <c r="K41" s="148" t="str">
        <f>IF(D41="","ZZZ9",IF(AND(#REF!&gt;0,#REF!&lt;5),D41&amp;#REF!,D41&amp;"9"))</f>
        <v>ZZZ9</v>
      </c>
      <c r="L41" s="147">
        <f t="shared" si="0"/>
        <v>999</v>
      </c>
      <c r="M41" s="155">
        <f t="shared" si="1"/>
        <v>999</v>
      </c>
      <c r="N41" s="149"/>
      <c r="O41" s="150"/>
      <c r="P41" s="151">
        <f t="shared" si="2"/>
        <v>999</v>
      </c>
      <c r="Q41" s="143"/>
    </row>
    <row r="42" spans="1:17" s="72" customFormat="1" ht="18.899999999999999" customHeight="1">
      <c r="A42" s="141">
        <v>36</v>
      </c>
      <c r="B42" s="142"/>
      <c r="C42" s="142"/>
      <c r="D42" s="143"/>
      <c r="E42" s="144"/>
      <c r="F42" s="143"/>
      <c r="G42" s="143"/>
      <c r="H42" s="145"/>
      <c r="I42" s="146"/>
      <c r="J42" s="147" t="e">
        <f>IF(AND(Q42="",#REF!&gt;0,#REF!&lt;5),K42,0)</f>
        <v>#REF!</v>
      </c>
      <c r="K42" s="148" t="str">
        <f>IF(D42="","ZZZ9",IF(AND(#REF!&gt;0,#REF!&lt;5),D42&amp;#REF!,D42&amp;"9"))</f>
        <v>ZZZ9</v>
      </c>
      <c r="L42" s="147">
        <f t="shared" si="0"/>
        <v>999</v>
      </c>
      <c r="M42" s="155">
        <f t="shared" si="1"/>
        <v>999</v>
      </c>
      <c r="N42" s="149"/>
      <c r="O42" s="150"/>
      <c r="P42" s="151">
        <f t="shared" si="2"/>
        <v>999</v>
      </c>
      <c r="Q42" s="143"/>
    </row>
    <row r="43" spans="1:17" s="72" customFormat="1" ht="18.899999999999999" customHeight="1">
      <c r="A43" s="141">
        <v>37</v>
      </c>
      <c r="B43" s="142"/>
      <c r="C43" s="142"/>
      <c r="D43" s="143"/>
      <c r="E43" s="144"/>
      <c r="F43" s="143"/>
      <c r="G43" s="143"/>
      <c r="H43" s="145"/>
      <c r="I43" s="146"/>
      <c r="J43" s="147" t="e">
        <f>IF(AND(Q43="",#REF!&gt;0,#REF!&lt;5),K43,0)</f>
        <v>#REF!</v>
      </c>
      <c r="K43" s="148" t="str">
        <f>IF(D43="","ZZZ9",IF(AND(#REF!&gt;0,#REF!&lt;5),D43&amp;#REF!,D43&amp;"9"))</f>
        <v>ZZZ9</v>
      </c>
      <c r="L43" s="147">
        <f t="shared" si="0"/>
        <v>999</v>
      </c>
      <c r="M43" s="155">
        <f t="shared" si="1"/>
        <v>999</v>
      </c>
      <c r="N43" s="149"/>
      <c r="O43" s="150"/>
      <c r="P43" s="151">
        <f t="shared" si="2"/>
        <v>999</v>
      </c>
      <c r="Q43" s="143"/>
    </row>
    <row r="44" spans="1:17" s="72" customFormat="1" ht="18.899999999999999" customHeight="1">
      <c r="A44" s="141">
        <v>38</v>
      </c>
      <c r="B44" s="142"/>
      <c r="C44" s="142"/>
      <c r="D44" s="143"/>
      <c r="E44" s="144"/>
      <c r="F44" s="143"/>
      <c r="G44" s="143"/>
      <c r="H44" s="145"/>
      <c r="I44" s="146"/>
      <c r="J44" s="147" t="e">
        <f>IF(AND(Q44="",#REF!&gt;0,#REF!&lt;5),K44,0)</f>
        <v>#REF!</v>
      </c>
      <c r="K44" s="148" t="str">
        <f>IF(D44="","ZZZ9",IF(AND(#REF!&gt;0,#REF!&lt;5),D44&amp;#REF!,D44&amp;"9"))</f>
        <v>ZZZ9</v>
      </c>
      <c r="L44" s="147">
        <f t="shared" si="0"/>
        <v>999</v>
      </c>
      <c r="M44" s="155">
        <f t="shared" si="1"/>
        <v>999</v>
      </c>
      <c r="N44" s="149"/>
      <c r="O44" s="150"/>
      <c r="P44" s="151">
        <f t="shared" si="2"/>
        <v>999</v>
      </c>
      <c r="Q44" s="143"/>
    </row>
    <row r="45" spans="1:17" s="72" customFormat="1" ht="18.899999999999999" customHeight="1">
      <c r="A45" s="141">
        <v>39</v>
      </c>
      <c r="B45" s="142"/>
      <c r="C45" s="142"/>
      <c r="D45" s="143"/>
      <c r="E45" s="144"/>
      <c r="F45" s="143"/>
      <c r="G45" s="143"/>
      <c r="H45" s="145"/>
      <c r="I45" s="146"/>
      <c r="J45" s="147" t="e">
        <f>IF(AND(Q45="",#REF!&gt;0,#REF!&lt;5),K45,0)</f>
        <v>#REF!</v>
      </c>
      <c r="K45" s="148" t="str">
        <f>IF(D45="","ZZZ9",IF(AND(#REF!&gt;0,#REF!&lt;5),D45&amp;#REF!,D45&amp;"9"))</f>
        <v>ZZZ9</v>
      </c>
      <c r="L45" s="147">
        <f t="shared" si="0"/>
        <v>999</v>
      </c>
      <c r="M45" s="155">
        <f t="shared" si="1"/>
        <v>999</v>
      </c>
      <c r="N45" s="149"/>
      <c r="O45" s="150"/>
      <c r="P45" s="151">
        <f t="shared" si="2"/>
        <v>999</v>
      </c>
      <c r="Q45" s="143"/>
    </row>
    <row r="46" spans="1:17" s="72" customFormat="1" ht="18.899999999999999" customHeight="1">
      <c r="A46" s="141">
        <v>40</v>
      </c>
      <c r="B46" s="142"/>
      <c r="C46" s="142"/>
      <c r="D46" s="143"/>
      <c r="E46" s="144"/>
      <c r="F46" s="143"/>
      <c r="G46" s="143"/>
      <c r="H46" s="145"/>
      <c r="I46" s="146"/>
      <c r="J46" s="147" t="e">
        <f>IF(AND(Q46="",#REF!&gt;0,#REF!&lt;5),K46,0)</f>
        <v>#REF!</v>
      </c>
      <c r="K46" s="148" t="str">
        <f>IF(D46="","ZZZ9",IF(AND(#REF!&gt;0,#REF!&lt;5),D46&amp;#REF!,D46&amp;"9"))</f>
        <v>ZZZ9</v>
      </c>
      <c r="L46" s="147">
        <f t="shared" si="0"/>
        <v>999</v>
      </c>
      <c r="M46" s="155">
        <f t="shared" si="1"/>
        <v>999</v>
      </c>
      <c r="N46" s="149"/>
      <c r="O46" s="150"/>
      <c r="P46" s="151">
        <f t="shared" si="2"/>
        <v>999</v>
      </c>
      <c r="Q46" s="143"/>
    </row>
    <row r="47" spans="1:17" s="72" customFormat="1" ht="18.899999999999999" customHeight="1">
      <c r="A47" s="141">
        <v>41</v>
      </c>
      <c r="B47" s="142"/>
      <c r="C47" s="142"/>
      <c r="D47" s="143"/>
      <c r="E47" s="144"/>
      <c r="F47" s="143"/>
      <c r="G47" s="143"/>
      <c r="H47" s="145"/>
      <c r="I47" s="146"/>
      <c r="J47" s="147" t="e">
        <f>IF(AND(Q47="",#REF!&gt;0,#REF!&lt;5),K47,0)</f>
        <v>#REF!</v>
      </c>
      <c r="K47" s="148" t="str">
        <f>IF(D47="","ZZZ9",IF(AND(#REF!&gt;0,#REF!&lt;5),D47&amp;#REF!,D47&amp;"9"))</f>
        <v>ZZZ9</v>
      </c>
      <c r="L47" s="147">
        <f t="shared" si="0"/>
        <v>999</v>
      </c>
      <c r="M47" s="155">
        <f t="shared" si="1"/>
        <v>999</v>
      </c>
      <c r="N47" s="149"/>
      <c r="O47" s="150"/>
      <c r="P47" s="151">
        <f t="shared" si="2"/>
        <v>999</v>
      </c>
      <c r="Q47" s="143"/>
    </row>
    <row r="48" spans="1:17" s="72" customFormat="1" ht="18.899999999999999" customHeight="1">
      <c r="A48" s="141">
        <v>42</v>
      </c>
      <c r="B48" s="142"/>
      <c r="C48" s="142"/>
      <c r="D48" s="143"/>
      <c r="E48" s="144"/>
      <c r="F48" s="143"/>
      <c r="G48" s="143"/>
      <c r="H48" s="145"/>
      <c r="I48" s="146"/>
      <c r="J48" s="147" t="e">
        <f>IF(AND(Q48="",#REF!&gt;0,#REF!&lt;5),K48,0)</f>
        <v>#REF!</v>
      </c>
      <c r="K48" s="148" t="str">
        <f>IF(D48="","ZZZ9",IF(AND(#REF!&gt;0,#REF!&lt;5),D48&amp;#REF!,D48&amp;"9"))</f>
        <v>ZZZ9</v>
      </c>
      <c r="L48" s="147">
        <f t="shared" si="0"/>
        <v>999</v>
      </c>
      <c r="M48" s="155">
        <f t="shared" si="1"/>
        <v>999</v>
      </c>
      <c r="N48" s="149"/>
      <c r="O48" s="150"/>
      <c r="P48" s="151">
        <f t="shared" si="2"/>
        <v>999</v>
      </c>
      <c r="Q48" s="143"/>
    </row>
    <row r="49" spans="1:17" s="72" customFormat="1" ht="18.899999999999999" customHeight="1">
      <c r="A49" s="141">
        <v>43</v>
      </c>
      <c r="B49" s="142"/>
      <c r="C49" s="142"/>
      <c r="D49" s="143"/>
      <c r="E49" s="144"/>
      <c r="F49" s="143"/>
      <c r="G49" s="143"/>
      <c r="H49" s="145"/>
      <c r="I49" s="146"/>
      <c r="J49" s="147" t="e">
        <f>IF(AND(Q49="",#REF!&gt;0,#REF!&lt;5),K49,0)</f>
        <v>#REF!</v>
      </c>
      <c r="K49" s="148" t="str">
        <f>IF(D49="","ZZZ9",IF(AND(#REF!&gt;0,#REF!&lt;5),D49&amp;#REF!,D49&amp;"9"))</f>
        <v>ZZZ9</v>
      </c>
      <c r="L49" s="147">
        <f t="shared" si="0"/>
        <v>999</v>
      </c>
      <c r="M49" s="155">
        <f t="shared" si="1"/>
        <v>999</v>
      </c>
      <c r="N49" s="149"/>
      <c r="O49" s="150"/>
      <c r="P49" s="151">
        <f t="shared" si="2"/>
        <v>999</v>
      </c>
      <c r="Q49" s="143"/>
    </row>
    <row r="50" spans="1:17" s="72" customFormat="1" ht="18.899999999999999" customHeight="1">
      <c r="A50" s="141">
        <v>44</v>
      </c>
      <c r="B50" s="142"/>
      <c r="C50" s="142"/>
      <c r="D50" s="143"/>
      <c r="E50" s="144"/>
      <c r="F50" s="143"/>
      <c r="G50" s="143"/>
      <c r="H50" s="145"/>
      <c r="I50" s="146"/>
      <c r="J50" s="147" t="e">
        <f>IF(AND(Q50="",#REF!&gt;0,#REF!&lt;5),K50,0)</f>
        <v>#REF!</v>
      </c>
      <c r="K50" s="148" t="str">
        <f>IF(D50="","ZZZ9",IF(AND(#REF!&gt;0,#REF!&lt;5),D50&amp;#REF!,D50&amp;"9"))</f>
        <v>ZZZ9</v>
      </c>
      <c r="L50" s="147">
        <f t="shared" si="0"/>
        <v>999</v>
      </c>
      <c r="M50" s="155">
        <f t="shared" si="1"/>
        <v>999</v>
      </c>
      <c r="N50" s="149"/>
      <c r="O50" s="150"/>
      <c r="P50" s="151">
        <f t="shared" si="2"/>
        <v>999</v>
      </c>
      <c r="Q50" s="143"/>
    </row>
    <row r="51" spans="1:17" s="72" customFormat="1" ht="18.899999999999999" customHeight="1">
      <c r="A51" s="141">
        <v>45</v>
      </c>
      <c r="B51" s="142"/>
      <c r="C51" s="142"/>
      <c r="D51" s="143"/>
      <c r="E51" s="144"/>
      <c r="F51" s="143"/>
      <c r="G51" s="143"/>
      <c r="H51" s="145"/>
      <c r="I51" s="146"/>
      <c r="J51" s="147" t="e">
        <f>IF(AND(Q51="",#REF!&gt;0,#REF!&lt;5),K51,0)</f>
        <v>#REF!</v>
      </c>
      <c r="K51" s="148" t="str">
        <f>IF(D51="","ZZZ9",IF(AND(#REF!&gt;0,#REF!&lt;5),D51&amp;#REF!,D51&amp;"9"))</f>
        <v>ZZZ9</v>
      </c>
      <c r="L51" s="147">
        <f t="shared" si="0"/>
        <v>999</v>
      </c>
      <c r="M51" s="155">
        <f t="shared" si="1"/>
        <v>999</v>
      </c>
      <c r="N51" s="149"/>
      <c r="O51" s="150"/>
      <c r="P51" s="151">
        <f t="shared" si="2"/>
        <v>999</v>
      </c>
      <c r="Q51" s="143"/>
    </row>
    <row r="52" spans="1:17" s="72" customFormat="1" ht="18.899999999999999" customHeight="1">
      <c r="A52" s="141">
        <v>46</v>
      </c>
      <c r="B52" s="142"/>
      <c r="C52" s="142"/>
      <c r="D52" s="143"/>
      <c r="E52" s="144"/>
      <c r="F52" s="143"/>
      <c r="G52" s="143"/>
      <c r="H52" s="145"/>
      <c r="I52" s="146"/>
      <c r="J52" s="147" t="e">
        <f>IF(AND(Q52="",#REF!&gt;0,#REF!&lt;5),K52,0)</f>
        <v>#REF!</v>
      </c>
      <c r="K52" s="148" t="str">
        <f>IF(D52="","ZZZ9",IF(AND(#REF!&gt;0,#REF!&lt;5),D52&amp;#REF!,D52&amp;"9"))</f>
        <v>ZZZ9</v>
      </c>
      <c r="L52" s="147">
        <f t="shared" si="0"/>
        <v>999</v>
      </c>
      <c r="M52" s="155">
        <f t="shared" si="1"/>
        <v>999</v>
      </c>
      <c r="N52" s="149"/>
      <c r="O52" s="150"/>
      <c r="P52" s="151">
        <f t="shared" si="2"/>
        <v>999</v>
      </c>
      <c r="Q52" s="143"/>
    </row>
    <row r="53" spans="1:17" s="72" customFormat="1" ht="18.899999999999999" customHeight="1">
      <c r="A53" s="141">
        <v>47</v>
      </c>
      <c r="B53" s="142"/>
      <c r="C53" s="142"/>
      <c r="D53" s="143"/>
      <c r="E53" s="144"/>
      <c r="F53" s="143"/>
      <c r="G53" s="143"/>
      <c r="H53" s="145"/>
      <c r="I53" s="146"/>
      <c r="J53" s="147" t="e">
        <f>IF(AND(Q53="",#REF!&gt;0,#REF!&lt;5),K53,0)</f>
        <v>#REF!</v>
      </c>
      <c r="K53" s="148" t="str">
        <f>IF(D53="","ZZZ9",IF(AND(#REF!&gt;0,#REF!&lt;5),D53&amp;#REF!,D53&amp;"9"))</f>
        <v>ZZZ9</v>
      </c>
      <c r="L53" s="147">
        <f t="shared" si="0"/>
        <v>999</v>
      </c>
      <c r="M53" s="155">
        <f t="shared" si="1"/>
        <v>999</v>
      </c>
      <c r="N53" s="149"/>
      <c r="O53" s="150"/>
      <c r="P53" s="151">
        <f t="shared" si="2"/>
        <v>999</v>
      </c>
      <c r="Q53" s="143"/>
    </row>
    <row r="54" spans="1:17" s="72" customFormat="1" ht="18.899999999999999" customHeight="1">
      <c r="A54" s="141">
        <v>48</v>
      </c>
      <c r="B54" s="142"/>
      <c r="C54" s="142"/>
      <c r="D54" s="143"/>
      <c r="E54" s="144"/>
      <c r="F54" s="143"/>
      <c r="G54" s="143"/>
      <c r="H54" s="145"/>
      <c r="I54" s="146"/>
      <c r="J54" s="147" t="e">
        <f>IF(AND(Q54="",#REF!&gt;0,#REF!&lt;5),K54,0)</f>
        <v>#REF!</v>
      </c>
      <c r="K54" s="148" t="str">
        <f>IF(D54="","ZZZ9",IF(AND(#REF!&gt;0,#REF!&lt;5),D54&amp;#REF!,D54&amp;"9"))</f>
        <v>ZZZ9</v>
      </c>
      <c r="L54" s="147">
        <f t="shared" si="0"/>
        <v>999</v>
      </c>
      <c r="M54" s="155">
        <f t="shared" si="1"/>
        <v>999</v>
      </c>
      <c r="N54" s="149"/>
      <c r="O54" s="150"/>
      <c r="P54" s="151">
        <f t="shared" si="2"/>
        <v>999</v>
      </c>
      <c r="Q54" s="143"/>
    </row>
    <row r="55" spans="1:17" s="72" customFormat="1" ht="18.899999999999999" customHeight="1">
      <c r="A55" s="141">
        <v>49</v>
      </c>
      <c r="B55" s="142"/>
      <c r="C55" s="142"/>
      <c r="D55" s="143"/>
      <c r="E55" s="144"/>
      <c r="F55" s="143"/>
      <c r="G55" s="143"/>
      <c r="H55" s="145"/>
      <c r="I55" s="146"/>
      <c r="J55" s="147" t="e">
        <f>IF(AND(Q55="",#REF!&gt;0,#REF!&lt;5),K55,0)</f>
        <v>#REF!</v>
      </c>
      <c r="K55" s="148" t="str">
        <f>IF(D55="","ZZZ9",IF(AND(#REF!&gt;0,#REF!&lt;5),D55&amp;#REF!,D55&amp;"9"))</f>
        <v>ZZZ9</v>
      </c>
      <c r="L55" s="147">
        <f t="shared" si="0"/>
        <v>999</v>
      </c>
      <c r="M55" s="155">
        <f t="shared" si="1"/>
        <v>999</v>
      </c>
      <c r="N55" s="149"/>
      <c r="O55" s="150"/>
      <c r="P55" s="151">
        <f t="shared" si="2"/>
        <v>999</v>
      </c>
      <c r="Q55" s="143"/>
    </row>
    <row r="56" spans="1:17" s="72" customFormat="1" ht="18.899999999999999" customHeight="1">
      <c r="A56" s="141">
        <v>50</v>
      </c>
      <c r="B56" s="142"/>
      <c r="C56" s="142"/>
      <c r="D56" s="143"/>
      <c r="E56" s="144"/>
      <c r="F56" s="143"/>
      <c r="G56" s="143"/>
      <c r="H56" s="145"/>
      <c r="I56" s="146"/>
      <c r="J56" s="147" t="e">
        <f>IF(AND(Q56="",#REF!&gt;0,#REF!&lt;5),K56,0)</f>
        <v>#REF!</v>
      </c>
      <c r="K56" s="148" t="str">
        <f>IF(D56="","ZZZ9",IF(AND(#REF!&gt;0,#REF!&lt;5),D56&amp;#REF!,D56&amp;"9"))</f>
        <v>ZZZ9</v>
      </c>
      <c r="L56" s="147">
        <f t="shared" si="0"/>
        <v>999</v>
      </c>
      <c r="M56" s="155">
        <f t="shared" si="1"/>
        <v>999</v>
      </c>
      <c r="N56" s="149"/>
      <c r="O56" s="150"/>
      <c r="P56" s="151">
        <f t="shared" si="2"/>
        <v>999</v>
      </c>
      <c r="Q56" s="143"/>
    </row>
    <row r="57" spans="1:17" s="72" customFormat="1" ht="18.899999999999999" customHeight="1">
      <c r="A57" s="141">
        <v>51</v>
      </c>
      <c r="B57" s="142"/>
      <c r="C57" s="142"/>
      <c r="D57" s="143"/>
      <c r="E57" s="144"/>
      <c r="F57" s="143"/>
      <c r="G57" s="143"/>
      <c r="H57" s="145"/>
      <c r="I57" s="146"/>
      <c r="J57" s="147" t="e">
        <f>IF(AND(Q57="",#REF!&gt;0,#REF!&lt;5),K57,0)</f>
        <v>#REF!</v>
      </c>
      <c r="K57" s="148" t="str">
        <f>IF(D57="","ZZZ9",IF(AND(#REF!&gt;0,#REF!&lt;5),D57&amp;#REF!,D57&amp;"9"))</f>
        <v>ZZZ9</v>
      </c>
      <c r="L57" s="147">
        <f t="shared" si="0"/>
        <v>999</v>
      </c>
      <c r="M57" s="155">
        <f t="shared" si="1"/>
        <v>999</v>
      </c>
      <c r="N57" s="149"/>
      <c r="O57" s="150"/>
      <c r="P57" s="151">
        <f t="shared" si="2"/>
        <v>999</v>
      </c>
      <c r="Q57" s="143"/>
    </row>
    <row r="58" spans="1:17" s="72" customFormat="1" ht="18.899999999999999" customHeight="1">
      <c r="A58" s="141">
        <v>52</v>
      </c>
      <c r="B58" s="142"/>
      <c r="C58" s="142"/>
      <c r="D58" s="143"/>
      <c r="E58" s="144"/>
      <c r="F58" s="143"/>
      <c r="G58" s="143"/>
      <c r="H58" s="145"/>
      <c r="I58" s="146"/>
      <c r="J58" s="147" t="e">
        <f>IF(AND(Q58="",#REF!&gt;0,#REF!&lt;5),K58,0)</f>
        <v>#REF!</v>
      </c>
      <c r="K58" s="148" t="str">
        <f>IF(D58="","ZZZ9",IF(AND(#REF!&gt;0,#REF!&lt;5),D58&amp;#REF!,D58&amp;"9"))</f>
        <v>ZZZ9</v>
      </c>
      <c r="L58" s="147">
        <f t="shared" si="0"/>
        <v>999</v>
      </c>
      <c r="M58" s="155">
        <f t="shared" si="1"/>
        <v>999</v>
      </c>
      <c r="N58" s="149"/>
      <c r="O58" s="150"/>
      <c r="P58" s="151">
        <f t="shared" si="2"/>
        <v>999</v>
      </c>
      <c r="Q58" s="143"/>
    </row>
    <row r="59" spans="1:17" s="72" customFormat="1" ht="18.899999999999999" customHeight="1">
      <c r="A59" s="141">
        <v>53</v>
      </c>
      <c r="B59" s="142"/>
      <c r="C59" s="142"/>
      <c r="D59" s="143"/>
      <c r="E59" s="144"/>
      <c r="F59" s="143"/>
      <c r="G59" s="143"/>
      <c r="H59" s="145"/>
      <c r="I59" s="146"/>
      <c r="J59" s="147" t="e">
        <f>IF(AND(Q59="",#REF!&gt;0,#REF!&lt;5),K59,0)</f>
        <v>#REF!</v>
      </c>
      <c r="K59" s="148" t="str">
        <f>IF(D59="","ZZZ9",IF(AND(#REF!&gt;0,#REF!&lt;5),D59&amp;#REF!,D59&amp;"9"))</f>
        <v>ZZZ9</v>
      </c>
      <c r="L59" s="147">
        <f t="shared" si="0"/>
        <v>999</v>
      </c>
      <c r="M59" s="155">
        <f t="shared" si="1"/>
        <v>999</v>
      </c>
      <c r="N59" s="149"/>
      <c r="O59" s="150"/>
      <c r="P59" s="151">
        <f t="shared" si="2"/>
        <v>999</v>
      </c>
      <c r="Q59" s="143"/>
    </row>
    <row r="60" spans="1:17" s="72" customFormat="1" ht="18.899999999999999" customHeight="1">
      <c r="A60" s="141">
        <v>54</v>
      </c>
      <c r="B60" s="142"/>
      <c r="C60" s="142"/>
      <c r="D60" s="143"/>
      <c r="E60" s="144"/>
      <c r="F60" s="143"/>
      <c r="G60" s="143"/>
      <c r="H60" s="145"/>
      <c r="I60" s="146"/>
      <c r="J60" s="147" t="e">
        <f>IF(AND(Q60="",#REF!&gt;0,#REF!&lt;5),K60,0)</f>
        <v>#REF!</v>
      </c>
      <c r="K60" s="148" t="str">
        <f>IF(D60="","ZZZ9",IF(AND(#REF!&gt;0,#REF!&lt;5),D60&amp;#REF!,D60&amp;"9"))</f>
        <v>ZZZ9</v>
      </c>
      <c r="L60" s="147">
        <f t="shared" si="0"/>
        <v>999</v>
      </c>
      <c r="M60" s="155">
        <f t="shared" si="1"/>
        <v>999</v>
      </c>
      <c r="N60" s="149"/>
      <c r="O60" s="150"/>
      <c r="P60" s="151">
        <f t="shared" si="2"/>
        <v>999</v>
      </c>
      <c r="Q60" s="143"/>
    </row>
    <row r="61" spans="1:17" s="72" customFormat="1" ht="18.899999999999999" customHeight="1">
      <c r="A61" s="141">
        <v>55</v>
      </c>
      <c r="B61" s="142"/>
      <c r="C61" s="142"/>
      <c r="D61" s="143"/>
      <c r="E61" s="144"/>
      <c r="F61" s="143"/>
      <c r="G61" s="143"/>
      <c r="H61" s="145"/>
      <c r="I61" s="146"/>
      <c r="J61" s="147" t="e">
        <f>IF(AND(Q61="",#REF!&gt;0,#REF!&lt;5),K61,0)</f>
        <v>#REF!</v>
      </c>
      <c r="K61" s="148" t="str">
        <f>IF(D61="","ZZZ9",IF(AND(#REF!&gt;0,#REF!&lt;5),D61&amp;#REF!,D61&amp;"9"))</f>
        <v>ZZZ9</v>
      </c>
      <c r="L61" s="147">
        <f t="shared" si="0"/>
        <v>999</v>
      </c>
      <c r="M61" s="155">
        <f t="shared" si="1"/>
        <v>999</v>
      </c>
      <c r="N61" s="149"/>
      <c r="O61" s="150"/>
      <c r="P61" s="151">
        <f t="shared" si="2"/>
        <v>999</v>
      </c>
      <c r="Q61" s="143"/>
    </row>
    <row r="62" spans="1:17" s="72" customFormat="1" ht="18.899999999999999" customHeight="1">
      <c r="A62" s="141">
        <v>56</v>
      </c>
      <c r="B62" s="142"/>
      <c r="C62" s="142"/>
      <c r="D62" s="143"/>
      <c r="E62" s="144"/>
      <c r="F62" s="143"/>
      <c r="G62" s="143"/>
      <c r="H62" s="145"/>
      <c r="I62" s="146"/>
      <c r="J62" s="147" t="e">
        <f>IF(AND(Q62="",#REF!&gt;0,#REF!&lt;5),K62,0)</f>
        <v>#REF!</v>
      </c>
      <c r="K62" s="148" t="str">
        <f>IF(D62="","ZZZ9",IF(AND(#REF!&gt;0,#REF!&lt;5),D62&amp;#REF!,D62&amp;"9"))</f>
        <v>ZZZ9</v>
      </c>
      <c r="L62" s="147">
        <f t="shared" si="0"/>
        <v>999</v>
      </c>
      <c r="M62" s="155">
        <f t="shared" si="1"/>
        <v>999</v>
      </c>
      <c r="N62" s="149"/>
      <c r="O62" s="150"/>
      <c r="P62" s="151">
        <f t="shared" si="2"/>
        <v>999</v>
      </c>
      <c r="Q62" s="143"/>
    </row>
    <row r="63" spans="1:17" s="72" customFormat="1" ht="18.899999999999999" customHeight="1">
      <c r="A63" s="141">
        <v>57</v>
      </c>
      <c r="B63" s="142"/>
      <c r="C63" s="142"/>
      <c r="D63" s="143"/>
      <c r="E63" s="144"/>
      <c r="F63" s="143"/>
      <c r="G63" s="143"/>
      <c r="H63" s="145"/>
      <c r="I63" s="146"/>
      <c r="J63" s="147" t="e">
        <f>IF(AND(Q63="",#REF!&gt;0,#REF!&lt;5),K63,0)</f>
        <v>#REF!</v>
      </c>
      <c r="K63" s="148" t="str">
        <f>IF(D63="","ZZZ9",IF(AND(#REF!&gt;0,#REF!&lt;5),D63&amp;#REF!,D63&amp;"9"))</f>
        <v>ZZZ9</v>
      </c>
      <c r="L63" s="147">
        <f t="shared" si="0"/>
        <v>999</v>
      </c>
      <c r="M63" s="155">
        <f t="shared" si="1"/>
        <v>999</v>
      </c>
      <c r="N63" s="149"/>
      <c r="O63" s="150"/>
      <c r="P63" s="151">
        <f t="shared" si="2"/>
        <v>999</v>
      </c>
      <c r="Q63" s="143"/>
    </row>
    <row r="64" spans="1:17" s="72" customFormat="1" ht="18.899999999999999" customHeight="1">
      <c r="A64" s="141">
        <v>58</v>
      </c>
      <c r="B64" s="142"/>
      <c r="C64" s="142"/>
      <c r="D64" s="143"/>
      <c r="E64" s="144"/>
      <c r="F64" s="143"/>
      <c r="G64" s="143"/>
      <c r="H64" s="145"/>
      <c r="I64" s="146"/>
      <c r="J64" s="147" t="e">
        <f>IF(AND(Q64="",#REF!&gt;0,#REF!&lt;5),K64,0)</f>
        <v>#REF!</v>
      </c>
      <c r="K64" s="148" t="str">
        <f>IF(D64="","ZZZ9",IF(AND(#REF!&gt;0,#REF!&lt;5),D64&amp;#REF!,D64&amp;"9"))</f>
        <v>ZZZ9</v>
      </c>
      <c r="L64" s="147">
        <f t="shared" si="0"/>
        <v>999</v>
      </c>
      <c r="M64" s="155">
        <f t="shared" si="1"/>
        <v>999</v>
      </c>
      <c r="N64" s="149"/>
      <c r="O64" s="150"/>
      <c r="P64" s="151">
        <f t="shared" si="2"/>
        <v>999</v>
      </c>
      <c r="Q64" s="143"/>
    </row>
    <row r="65" spans="1:17" s="72" customFormat="1" ht="18.899999999999999" customHeight="1">
      <c r="A65" s="141">
        <v>59</v>
      </c>
      <c r="B65" s="142"/>
      <c r="C65" s="142"/>
      <c r="D65" s="143"/>
      <c r="E65" s="144"/>
      <c r="F65" s="143"/>
      <c r="G65" s="143"/>
      <c r="H65" s="145"/>
      <c r="I65" s="146"/>
      <c r="J65" s="147" t="e">
        <f>IF(AND(Q65="",#REF!&gt;0,#REF!&lt;5),K65,0)</f>
        <v>#REF!</v>
      </c>
      <c r="K65" s="148" t="str">
        <f>IF(D65="","ZZZ9",IF(AND(#REF!&gt;0,#REF!&lt;5),D65&amp;#REF!,D65&amp;"9"))</f>
        <v>ZZZ9</v>
      </c>
      <c r="L65" s="147">
        <f t="shared" si="0"/>
        <v>999</v>
      </c>
      <c r="M65" s="155">
        <f t="shared" si="1"/>
        <v>999</v>
      </c>
      <c r="N65" s="149"/>
      <c r="O65" s="150"/>
      <c r="P65" s="151">
        <f t="shared" si="2"/>
        <v>999</v>
      </c>
      <c r="Q65" s="143"/>
    </row>
    <row r="66" spans="1:17" s="72" customFormat="1" ht="18.899999999999999" customHeight="1">
      <c r="A66" s="141">
        <v>60</v>
      </c>
      <c r="B66" s="142"/>
      <c r="C66" s="142"/>
      <c r="D66" s="143"/>
      <c r="E66" s="144"/>
      <c r="F66" s="143"/>
      <c r="G66" s="143"/>
      <c r="H66" s="145"/>
      <c r="I66" s="146"/>
      <c r="J66" s="147" t="e">
        <f>IF(AND(Q66="",#REF!&gt;0,#REF!&lt;5),K66,0)</f>
        <v>#REF!</v>
      </c>
      <c r="K66" s="148" t="str">
        <f>IF(D66="","ZZZ9",IF(AND(#REF!&gt;0,#REF!&lt;5),D66&amp;#REF!,D66&amp;"9"))</f>
        <v>ZZZ9</v>
      </c>
      <c r="L66" s="147">
        <f t="shared" si="0"/>
        <v>999</v>
      </c>
      <c r="M66" s="155">
        <f t="shared" si="1"/>
        <v>999</v>
      </c>
      <c r="N66" s="149"/>
      <c r="O66" s="150"/>
      <c r="P66" s="151">
        <f t="shared" si="2"/>
        <v>999</v>
      </c>
      <c r="Q66" s="143"/>
    </row>
    <row r="67" spans="1:17" s="72" customFormat="1" ht="18.899999999999999" customHeight="1">
      <c r="A67" s="141">
        <v>61</v>
      </c>
      <c r="B67" s="142"/>
      <c r="C67" s="142"/>
      <c r="D67" s="143"/>
      <c r="E67" s="144"/>
      <c r="F67" s="143"/>
      <c r="G67" s="143"/>
      <c r="H67" s="145"/>
      <c r="I67" s="146"/>
      <c r="J67" s="147" t="e">
        <f>IF(AND(Q67="",#REF!&gt;0,#REF!&lt;5),K67,0)</f>
        <v>#REF!</v>
      </c>
      <c r="K67" s="148" t="str">
        <f>IF(D67="","ZZZ9",IF(AND(#REF!&gt;0,#REF!&lt;5),D67&amp;#REF!,D67&amp;"9"))</f>
        <v>ZZZ9</v>
      </c>
      <c r="L67" s="147">
        <f t="shared" si="0"/>
        <v>999</v>
      </c>
      <c r="M67" s="155">
        <f t="shared" si="1"/>
        <v>999</v>
      </c>
      <c r="N67" s="149"/>
      <c r="O67" s="150"/>
      <c r="P67" s="151">
        <f t="shared" si="2"/>
        <v>999</v>
      </c>
      <c r="Q67" s="143"/>
    </row>
    <row r="68" spans="1:17" s="72" customFormat="1" ht="18.899999999999999" customHeight="1">
      <c r="A68" s="141">
        <v>62</v>
      </c>
      <c r="B68" s="142"/>
      <c r="C68" s="142"/>
      <c r="D68" s="143"/>
      <c r="E68" s="144"/>
      <c r="F68" s="143"/>
      <c r="G68" s="143"/>
      <c r="H68" s="145"/>
      <c r="I68" s="146"/>
      <c r="J68" s="147" t="e">
        <f>IF(AND(Q68="",#REF!&gt;0,#REF!&lt;5),K68,0)</f>
        <v>#REF!</v>
      </c>
      <c r="K68" s="148" t="str">
        <f>IF(D68="","ZZZ9",IF(AND(#REF!&gt;0,#REF!&lt;5),D68&amp;#REF!,D68&amp;"9"))</f>
        <v>ZZZ9</v>
      </c>
      <c r="L68" s="147">
        <f t="shared" si="0"/>
        <v>999</v>
      </c>
      <c r="M68" s="155">
        <f t="shared" si="1"/>
        <v>999</v>
      </c>
      <c r="N68" s="149"/>
      <c r="O68" s="150"/>
      <c r="P68" s="151">
        <f t="shared" si="2"/>
        <v>999</v>
      </c>
      <c r="Q68" s="143"/>
    </row>
    <row r="69" spans="1:17" s="72" customFormat="1" ht="18.899999999999999" customHeight="1">
      <c r="A69" s="141">
        <v>63</v>
      </c>
      <c r="B69" s="142"/>
      <c r="C69" s="142"/>
      <c r="D69" s="143"/>
      <c r="E69" s="144"/>
      <c r="F69" s="143"/>
      <c r="G69" s="143"/>
      <c r="H69" s="145"/>
      <c r="I69" s="146"/>
      <c r="J69" s="147" t="e">
        <f>IF(AND(Q69="",#REF!&gt;0,#REF!&lt;5),K69,0)</f>
        <v>#REF!</v>
      </c>
      <c r="K69" s="148" t="str">
        <f>IF(D69="","ZZZ9",IF(AND(#REF!&gt;0,#REF!&lt;5),D69&amp;#REF!,D69&amp;"9"))</f>
        <v>ZZZ9</v>
      </c>
      <c r="L69" s="147">
        <f t="shared" si="0"/>
        <v>999</v>
      </c>
      <c r="M69" s="155">
        <f t="shared" si="1"/>
        <v>999</v>
      </c>
      <c r="N69" s="149"/>
      <c r="O69" s="150"/>
      <c r="P69" s="151">
        <f t="shared" si="2"/>
        <v>999</v>
      </c>
      <c r="Q69" s="143"/>
    </row>
    <row r="70" spans="1:17" s="72" customFormat="1" ht="18.899999999999999" customHeight="1">
      <c r="A70" s="141">
        <v>64</v>
      </c>
      <c r="B70" s="142"/>
      <c r="C70" s="142"/>
      <c r="D70" s="143"/>
      <c r="E70" s="144"/>
      <c r="F70" s="143"/>
      <c r="G70" s="143"/>
      <c r="H70" s="145"/>
      <c r="I70" s="146"/>
      <c r="J70" s="147" t="e">
        <f>IF(AND(Q70="",#REF!&gt;0,#REF!&lt;5),K70,0)</f>
        <v>#REF!</v>
      </c>
      <c r="K70" s="148" t="str">
        <f>IF(D70="","ZZZ9",IF(AND(#REF!&gt;0,#REF!&lt;5),D70&amp;#REF!,D70&amp;"9"))</f>
        <v>ZZZ9</v>
      </c>
      <c r="L70" s="147">
        <f t="shared" si="0"/>
        <v>999</v>
      </c>
      <c r="M70" s="155">
        <f t="shared" si="1"/>
        <v>999</v>
      </c>
      <c r="N70" s="149"/>
      <c r="O70" s="150"/>
      <c r="P70" s="151">
        <f t="shared" si="2"/>
        <v>999</v>
      </c>
      <c r="Q70" s="143"/>
    </row>
    <row r="71" spans="1:17" s="72" customFormat="1" ht="18.899999999999999" customHeight="1">
      <c r="A71" s="141">
        <v>65</v>
      </c>
      <c r="B71" s="142"/>
      <c r="C71" s="142"/>
      <c r="D71" s="143"/>
      <c r="E71" s="144"/>
      <c r="F71" s="143"/>
      <c r="G71" s="143"/>
      <c r="H71" s="145"/>
      <c r="I71" s="146"/>
      <c r="J71" s="147" t="e">
        <f>IF(AND(Q71="",#REF!&gt;0,#REF!&lt;5),K71,0)</f>
        <v>#REF!</v>
      </c>
      <c r="K71" s="148" t="str">
        <f>IF(D71="","ZZZ9",IF(AND(#REF!&gt;0,#REF!&lt;5),D71&amp;#REF!,D71&amp;"9"))</f>
        <v>ZZZ9</v>
      </c>
      <c r="L71" s="147">
        <f t="shared" si="0"/>
        <v>999</v>
      </c>
      <c r="M71" s="155">
        <f t="shared" si="1"/>
        <v>999</v>
      </c>
      <c r="N71" s="149"/>
      <c r="O71" s="150"/>
      <c r="P71" s="151">
        <f t="shared" si="2"/>
        <v>999</v>
      </c>
      <c r="Q71" s="143"/>
    </row>
    <row r="72" spans="1:17" s="72" customFormat="1" ht="18.899999999999999" customHeight="1">
      <c r="A72" s="141">
        <v>66</v>
      </c>
      <c r="B72" s="142"/>
      <c r="C72" s="142"/>
      <c r="D72" s="143"/>
      <c r="E72" s="144"/>
      <c r="F72" s="143"/>
      <c r="G72" s="143"/>
      <c r="H72" s="145"/>
      <c r="I72" s="146"/>
      <c r="J72" s="147" t="e">
        <f>IF(AND(Q72="",#REF!&gt;0,#REF!&lt;5),K72,0)</f>
        <v>#REF!</v>
      </c>
      <c r="K72" s="148" t="str">
        <f>IF(D72="","ZZZ9",IF(AND(#REF!&gt;0,#REF!&lt;5),D72&amp;#REF!,D72&amp;"9"))</f>
        <v>ZZZ9</v>
      </c>
      <c r="L72" s="147">
        <f t="shared" ref="L72:L103" si="3">IF(Q72="",999,Q72)</f>
        <v>999</v>
      </c>
      <c r="M72" s="155">
        <f t="shared" ref="M72:M103" si="4">IF(P72=999,999,1)</f>
        <v>999</v>
      </c>
      <c r="N72" s="149"/>
      <c r="O72" s="150"/>
      <c r="P72" s="151">
        <f t="shared" ref="P72:P103" si="5">IF(N72="DA",1,IF(N72="WC",2,IF(N72="SE",3,IF(N72="Q",4,IF(N72="LL",5,999)))))</f>
        <v>999</v>
      </c>
      <c r="Q72" s="143"/>
    </row>
    <row r="73" spans="1:17" s="72" customFormat="1" ht="18.899999999999999" customHeight="1">
      <c r="A73" s="141">
        <v>67</v>
      </c>
      <c r="B73" s="142"/>
      <c r="C73" s="142"/>
      <c r="D73" s="143"/>
      <c r="E73" s="144"/>
      <c r="F73" s="143"/>
      <c r="G73" s="143"/>
      <c r="H73" s="145"/>
      <c r="I73" s="146"/>
      <c r="J73" s="147" t="e">
        <f>IF(AND(Q73="",#REF!&gt;0,#REF!&lt;5),K73,0)</f>
        <v>#REF!</v>
      </c>
      <c r="K73" s="148" t="str">
        <f>IF(D73="","ZZZ9",IF(AND(#REF!&gt;0,#REF!&lt;5),D73&amp;#REF!,D73&amp;"9"))</f>
        <v>ZZZ9</v>
      </c>
      <c r="L73" s="147">
        <f t="shared" si="3"/>
        <v>999</v>
      </c>
      <c r="M73" s="155">
        <f t="shared" si="4"/>
        <v>999</v>
      </c>
      <c r="N73" s="149"/>
      <c r="O73" s="150"/>
      <c r="P73" s="151">
        <f t="shared" si="5"/>
        <v>999</v>
      </c>
      <c r="Q73" s="143"/>
    </row>
    <row r="74" spans="1:17" s="72" customFormat="1" ht="18.899999999999999" customHeight="1">
      <c r="A74" s="141">
        <v>68</v>
      </c>
      <c r="B74" s="142"/>
      <c r="C74" s="142"/>
      <c r="D74" s="143"/>
      <c r="E74" s="144"/>
      <c r="F74" s="143"/>
      <c r="G74" s="143"/>
      <c r="H74" s="145"/>
      <c r="I74" s="146"/>
      <c r="J74" s="147" t="e">
        <f>IF(AND(Q74="",#REF!&gt;0,#REF!&lt;5),K74,0)</f>
        <v>#REF!</v>
      </c>
      <c r="K74" s="148" t="str">
        <f>IF(D74="","ZZZ9",IF(AND(#REF!&gt;0,#REF!&lt;5),D74&amp;#REF!,D74&amp;"9"))</f>
        <v>ZZZ9</v>
      </c>
      <c r="L74" s="147">
        <f t="shared" si="3"/>
        <v>999</v>
      </c>
      <c r="M74" s="155">
        <f t="shared" si="4"/>
        <v>999</v>
      </c>
      <c r="N74" s="149"/>
      <c r="O74" s="150"/>
      <c r="P74" s="151">
        <f t="shared" si="5"/>
        <v>999</v>
      </c>
      <c r="Q74" s="143"/>
    </row>
    <row r="75" spans="1:17" s="72" customFormat="1" ht="18.899999999999999" customHeight="1">
      <c r="A75" s="141">
        <v>69</v>
      </c>
      <c r="B75" s="142"/>
      <c r="C75" s="142"/>
      <c r="D75" s="143"/>
      <c r="E75" s="144"/>
      <c r="F75" s="143"/>
      <c r="G75" s="143"/>
      <c r="H75" s="145"/>
      <c r="I75" s="146"/>
      <c r="J75" s="147" t="e">
        <f>IF(AND(Q75="",#REF!&gt;0,#REF!&lt;5),K75,0)</f>
        <v>#REF!</v>
      </c>
      <c r="K75" s="148" t="str">
        <f>IF(D75="","ZZZ9",IF(AND(#REF!&gt;0,#REF!&lt;5),D75&amp;#REF!,D75&amp;"9"))</f>
        <v>ZZZ9</v>
      </c>
      <c r="L75" s="147">
        <f t="shared" si="3"/>
        <v>999</v>
      </c>
      <c r="M75" s="155">
        <f t="shared" si="4"/>
        <v>999</v>
      </c>
      <c r="N75" s="149"/>
      <c r="O75" s="150"/>
      <c r="P75" s="151">
        <f t="shared" si="5"/>
        <v>999</v>
      </c>
      <c r="Q75" s="143"/>
    </row>
    <row r="76" spans="1:17" s="72" customFormat="1" ht="18.899999999999999" customHeight="1">
      <c r="A76" s="141">
        <v>70</v>
      </c>
      <c r="B76" s="142"/>
      <c r="C76" s="142"/>
      <c r="D76" s="143"/>
      <c r="E76" s="144"/>
      <c r="F76" s="143"/>
      <c r="G76" s="143"/>
      <c r="H76" s="145"/>
      <c r="I76" s="146"/>
      <c r="J76" s="147" t="e">
        <f>IF(AND(Q76="",#REF!&gt;0,#REF!&lt;5),K76,0)</f>
        <v>#REF!</v>
      </c>
      <c r="K76" s="148" t="str">
        <f>IF(D76="","ZZZ9",IF(AND(#REF!&gt;0,#REF!&lt;5),D76&amp;#REF!,D76&amp;"9"))</f>
        <v>ZZZ9</v>
      </c>
      <c r="L76" s="147">
        <f t="shared" si="3"/>
        <v>999</v>
      </c>
      <c r="M76" s="155">
        <f t="shared" si="4"/>
        <v>999</v>
      </c>
      <c r="N76" s="149"/>
      <c r="O76" s="150"/>
      <c r="P76" s="151">
        <f t="shared" si="5"/>
        <v>999</v>
      </c>
      <c r="Q76" s="143"/>
    </row>
    <row r="77" spans="1:17" s="72" customFormat="1" ht="18.899999999999999" customHeight="1">
      <c r="A77" s="141">
        <v>71</v>
      </c>
      <c r="B77" s="142"/>
      <c r="C77" s="142"/>
      <c r="D77" s="143"/>
      <c r="E77" s="144"/>
      <c r="F77" s="143"/>
      <c r="G77" s="143"/>
      <c r="H77" s="145"/>
      <c r="I77" s="146"/>
      <c r="J77" s="147" t="e">
        <f>IF(AND(Q77="",#REF!&gt;0,#REF!&lt;5),K77,0)</f>
        <v>#REF!</v>
      </c>
      <c r="K77" s="148" t="str">
        <f>IF(D77="","ZZZ9",IF(AND(#REF!&gt;0,#REF!&lt;5),D77&amp;#REF!,D77&amp;"9"))</f>
        <v>ZZZ9</v>
      </c>
      <c r="L77" s="147">
        <f t="shared" si="3"/>
        <v>999</v>
      </c>
      <c r="M77" s="155">
        <f t="shared" si="4"/>
        <v>999</v>
      </c>
      <c r="N77" s="149"/>
      <c r="O77" s="150"/>
      <c r="P77" s="151">
        <f t="shared" si="5"/>
        <v>999</v>
      </c>
      <c r="Q77" s="143"/>
    </row>
    <row r="78" spans="1:17" s="72" customFormat="1" ht="18.899999999999999" customHeight="1">
      <c r="A78" s="141">
        <v>72</v>
      </c>
      <c r="B78" s="142"/>
      <c r="C78" s="142"/>
      <c r="D78" s="143"/>
      <c r="E78" s="144"/>
      <c r="F78" s="143"/>
      <c r="G78" s="143"/>
      <c r="H78" s="145"/>
      <c r="I78" s="146"/>
      <c r="J78" s="147" t="e">
        <f>IF(AND(Q78="",#REF!&gt;0,#REF!&lt;5),K78,0)</f>
        <v>#REF!</v>
      </c>
      <c r="K78" s="148" t="str">
        <f>IF(D78="","ZZZ9",IF(AND(#REF!&gt;0,#REF!&lt;5),D78&amp;#REF!,D78&amp;"9"))</f>
        <v>ZZZ9</v>
      </c>
      <c r="L78" s="147">
        <f t="shared" si="3"/>
        <v>999</v>
      </c>
      <c r="M78" s="155">
        <f t="shared" si="4"/>
        <v>999</v>
      </c>
      <c r="N78" s="149"/>
      <c r="O78" s="150"/>
      <c r="P78" s="151">
        <f t="shared" si="5"/>
        <v>999</v>
      </c>
      <c r="Q78" s="143"/>
    </row>
    <row r="79" spans="1:17" s="72" customFormat="1" ht="18.899999999999999" customHeight="1">
      <c r="A79" s="141">
        <v>73</v>
      </c>
      <c r="B79" s="142"/>
      <c r="C79" s="142"/>
      <c r="D79" s="143"/>
      <c r="E79" s="144"/>
      <c r="F79" s="143"/>
      <c r="G79" s="143"/>
      <c r="H79" s="145"/>
      <c r="I79" s="146"/>
      <c r="J79" s="147" t="e">
        <f>IF(AND(Q79="",#REF!&gt;0,#REF!&lt;5),K79,0)</f>
        <v>#REF!</v>
      </c>
      <c r="K79" s="148" t="str">
        <f>IF(D79="","ZZZ9",IF(AND(#REF!&gt;0,#REF!&lt;5),D79&amp;#REF!,D79&amp;"9"))</f>
        <v>ZZZ9</v>
      </c>
      <c r="L79" s="147">
        <f t="shared" si="3"/>
        <v>999</v>
      </c>
      <c r="M79" s="155">
        <f t="shared" si="4"/>
        <v>999</v>
      </c>
      <c r="N79" s="149"/>
      <c r="O79" s="150"/>
      <c r="P79" s="151">
        <f t="shared" si="5"/>
        <v>999</v>
      </c>
      <c r="Q79" s="143"/>
    </row>
    <row r="80" spans="1:17" s="72" customFormat="1" ht="18.899999999999999" customHeight="1">
      <c r="A80" s="141">
        <v>74</v>
      </c>
      <c r="B80" s="142"/>
      <c r="C80" s="142"/>
      <c r="D80" s="143"/>
      <c r="E80" s="144"/>
      <c r="F80" s="143"/>
      <c r="G80" s="143"/>
      <c r="H80" s="145"/>
      <c r="I80" s="146"/>
      <c r="J80" s="147" t="e">
        <f>IF(AND(Q80="",#REF!&gt;0,#REF!&lt;5),K80,0)</f>
        <v>#REF!</v>
      </c>
      <c r="K80" s="148" t="str">
        <f>IF(D80="","ZZZ9",IF(AND(#REF!&gt;0,#REF!&lt;5),D80&amp;#REF!,D80&amp;"9"))</f>
        <v>ZZZ9</v>
      </c>
      <c r="L80" s="147">
        <f t="shared" si="3"/>
        <v>999</v>
      </c>
      <c r="M80" s="155">
        <f t="shared" si="4"/>
        <v>999</v>
      </c>
      <c r="N80" s="149"/>
      <c r="O80" s="150"/>
      <c r="P80" s="151">
        <f t="shared" si="5"/>
        <v>999</v>
      </c>
      <c r="Q80" s="143"/>
    </row>
    <row r="81" spans="1:17" s="72" customFormat="1" ht="18.899999999999999" customHeight="1">
      <c r="A81" s="141">
        <v>75</v>
      </c>
      <c r="B81" s="142"/>
      <c r="C81" s="142"/>
      <c r="D81" s="143"/>
      <c r="E81" s="144"/>
      <c r="F81" s="143"/>
      <c r="G81" s="143"/>
      <c r="H81" s="145"/>
      <c r="I81" s="146"/>
      <c r="J81" s="147" t="e">
        <f>IF(AND(Q81="",#REF!&gt;0,#REF!&lt;5),K81,0)</f>
        <v>#REF!</v>
      </c>
      <c r="K81" s="148" t="str">
        <f>IF(D81="","ZZZ9",IF(AND(#REF!&gt;0,#REF!&lt;5),D81&amp;#REF!,D81&amp;"9"))</f>
        <v>ZZZ9</v>
      </c>
      <c r="L81" s="147">
        <f t="shared" si="3"/>
        <v>999</v>
      </c>
      <c r="M81" s="155">
        <f t="shared" si="4"/>
        <v>999</v>
      </c>
      <c r="N81" s="149"/>
      <c r="O81" s="150"/>
      <c r="P81" s="151">
        <f t="shared" si="5"/>
        <v>999</v>
      </c>
      <c r="Q81" s="143"/>
    </row>
    <row r="82" spans="1:17" s="72" customFormat="1" ht="18.899999999999999" customHeight="1">
      <c r="A82" s="141">
        <v>76</v>
      </c>
      <c r="B82" s="142"/>
      <c r="C82" s="142"/>
      <c r="D82" s="143"/>
      <c r="E82" s="144"/>
      <c r="F82" s="143"/>
      <c r="G82" s="143"/>
      <c r="H82" s="145"/>
      <c r="I82" s="146"/>
      <c r="J82" s="147" t="e">
        <f>IF(AND(Q82="",#REF!&gt;0,#REF!&lt;5),K82,0)</f>
        <v>#REF!</v>
      </c>
      <c r="K82" s="148" t="str">
        <f>IF(D82="","ZZZ9",IF(AND(#REF!&gt;0,#REF!&lt;5),D82&amp;#REF!,D82&amp;"9"))</f>
        <v>ZZZ9</v>
      </c>
      <c r="L82" s="147">
        <f t="shared" si="3"/>
        <v>999</v>
      </c>
      <c r="M82" s="155">
        <f t="shared" si="4"/>
        <v>999</v>
      </c>
      <c r="N82" s="149"/>
      <c r="O82" s="150"/>
      <c r="P82" s="151">
        <f t="shared" si="5"/>
        <v>999</v>
      </c>
      <c r="Q82" s="143"/>
    </row>
    <row r="83" spans="1:17" s="72" customFormat="1" ht="18.899999999999999" customHeight="1">
      <c r="A83" s="141">
        <v>77</v>
      </c>
      <c r="B83" s="142"/>
      <c r="C83" s="142"/>
      <c r="D83" s="143"/>
      <c r="E83" s="144"/>
      <c r="F83" s="143"/>
      <c r="G83" s="143"/>
      <c r="H83" s="145"/>
      <c r="I83" s="146"/>
      <c r="J83" s="147" t="e">
        <f>IF(AND(Q83="",#REF!&gt;0,#REF!&lt;5),K83,0)</f>
        <v>#REF!</v>
      </c>
      <c r="K83" s="148" t="str">
        <f>IF(D83="","ZZZ9",IF(AND(#REF!&gt;0,#REF!&lt;5),D83&amp;#REF!,D83&amp;"9"))</f>
        <v>ZZZ9</v>
      </c>
      <c r="L83" s="147">
        <f t="shared" si="3"/>
        <v>999</v>
      </c>
      <c r="M83" s="155">
        <f t="shared" si="4"/>
        <v>999</v>
      </c>
      <c r="N83" s="149"/>
      <c r="O83" s="150"/>
      <c r="P83" s="151">
        <f t="shared" si="5"/>
        <v>999</v>
      </c>
      <c r="Q83" s="143"/>
    </row>
    <row r="84" spans="1:17" s="72" customFormat="1" ht="18.899999999999999" customHeight="1">
      <c r="A84" s="141">
        <v>78</v>
      </c>
      <c r="B84" s="142"/>
      <c r="C84" s="142"/>
      <c r="D84" s="143"/>
      <c r="E84" s="144"/>
      <c r="F84" s="143"/>
      <c r="G84" s="143"/>
      <c r="H84" s="145"/>
      <c r="I84" s="146"/>
      <c r="J84" s="147" t="e">
        <f>IF(AND(Q84="",#REF!&gt;0,#REF!&lt;5),K84,0)</f>
        <v>#REF!</v>
      </c>
      <c r="K84" s="148" t="str">
        <f>IF(D84="","ZZZ9",IF(AND(#REF!&gt;0,#REF!&lt;5),D84&amp;#REF!,D84&amp;"9"))</f>
        <v>ZZZ9</v>
      </c>
      <c r="L84" s="147">
        <f t="shared" si="3"/>
        <v>999</v>
      </c>
      <c r="M84" s="155">
        <f t="shared" si="4"/>
        <v>999</v>
      </c>
      <c r="N84" s="149"/>
      <c r="O84" s="150"/>
      <c r="P84" s="151">
        <f t="shared" si="5"/>
        <v>999</v>
      </c>
      <c r="Q84" s="143"/>
    </row>
    <row r="85" spans="1:17" s="72" customFormat="1" ht="18.899999999999999" customHeight="1">
      <c r="A85" s="141">
        <v>79</v>
      </c>
      <c r="B85" s="142"/>
      <c r="C85" s="142"/>
      <c r="D85" s="143"/>
      <c r="E85" s="144"/>
      <c r="F85" s="143"/>
      <c r="G85" s="143"/>
      <c r="H85" s="145"/>
      <c r="I85" s="146"/>
      <c r="J85" s="147" t="e">
        <f>IF(AND(Q85="",#REF!&gt;0,#REF!&lt;5),K85,0)</f>
        <v>#REF!</v>
      </c>
      <c r="K85" s="148" t="str">
        <f>IF(D85="","ZZZ9",IF(AND(#REF!&gt;0,#REF!&lt;5),D85&amp;#REF!,D85&amp;"9"))</f>
        <v>ZZZ9</v>
      </c>
      <c r="L85" s="147">
        <f t="shared" si="3"/>
        <v>999</v>
      </c>
      <c r="M85" s="155">
        <f t="shared" si="4"/>
        <v>999</v>
      </c>
      <c r="N85" s="149"/>
      <c r="O85" s="150"/>
      <c r="P85" s="151">
        <f t="shared" si="5"/>
        <v>999</v>
      </c>
      <c r="Q85" s="143"/>
    </row>
    <row r="86" spans="1:17" s="72" customFormat="1" ht="18.899999999999999" customHeight="1">
      <c r="A86" s="141">
        <v>80</v>
      </c>
      <c r="B86" s="142"/>
      <c r="C86" s="142"/>
      <c r="D86" s="143"/>
      <c r="E86" s="144"/>
      <c r="F86" s="143"/>
      <c r="G86" s="143"/>
      <c r="H86" s="145"/>
      <c r="I86" s="146"/>
      <c r="J86" s="147" t="e">
        <f>IF(AND(Q86="",#REF!&gt;0,#REF!&lt;5),K86,0)</f>
        <v>#REF!</v>
      </c>
      <c r="K86" s="148" t="str">
        <f>IF(D86="","ZZZ9",IF(AND(#REF!&gt;0,#REF!&lt;5),D86&amp;#REF!,D86&amp;"9"))</f>
        <v>ZZZ9</v>
      </c>
      <c r="L86" s="147">
        <f t="shared" si="3"/>
        <v>999</v>
      </c>
      <c r="M86" s="155">
        <f t="shared" si="4"/>
        <v>999</v>
      </c>
      <c r="N86" s="149"/>
      <c r="O86" s="150"/>
      <c r="P86" s="151">
        <f t="shared" si="5"/>
        <v>999</v>
      </c>
      <c r="Q86" s="143"/>
    </row>
    <row r="87" spans="1:17" s="72" customFormat="1" ht="18.899999999999999" customHeight="1">
      <c r="A87" s="141">
        <v>81</v>
      </c>
      <c r="B87" s="142"/>
      <c r="C87" s="142"/>
      <c r="D87" s="143"/>
      <c r="E87" s="144"/>
      <c r="F87" s="143"/>
      <c r="G87" s="143"/>
      <c r="H87" s="145"/>
      <c r="I87" s="146"/>
      <c r="J87" s="147" t="e">
        <f>IF(AND(Q87="",#REF!&gt;0,#REF!&lt;5),K87,0)</f>
        <v>#REF!</v>
      </c>
      <c r="K87" s="148" t="str">
        <f>IF(D87="","ZZZ9",IF(AND(#REF!&gt;0,#REF!&lt;5),D87&amp;#REF!,D87&amp;"9"))</f>
        <v>ZZZ9</v>
      </c>
      <c r="L87" s="147">
        <f t="shared" si="3"/>
        <v>999</v>
      </c>
      <c r="M87" s="155">
        <f t="shared" si="4"/>
        <v>999</v>
      </c>
      <c r="N87" s="149"/>
      <c r="O87" s="150"/>
      <c r="P87" s="151">
        <f t="shared" si="5"/>
        <v>999</v>
      </c>
      <c r="Q87" s="143"/>
    </row>
    <row r="88" spans="1:17" s="72" customFormat="1" ht="18.899999999999999" customHeight="1">
      <c r="A88" s="141">
        <v>82</v>
      </c>
      <c r="B88" s="142"/>
      <c r="C88" s="142"/>
      <c r="D88" s="143"/>
      <c r="E88" s="144"/>
      <c r="F88" s="143"/>
      <c r="G88" s="143"/>
      <c r="H88" s="145"/>
      <c r="I88" s="146"/>
      <c r="J88" s="147" t="e">
        <f>IF(AND(Q88="",#REF!&gt;0,#REF!&lt;5),K88,0)</f>
        <v>#REF!</v>
      </c>
      <c r="K88" s="148" t="str">
        <f>IF(D88="","ZZZ9",IF(AND(#REF!&gt;0,#REF!&lt;5),D88&amp;#REF!,D88&amp;"9"))</f>
        <v>ZZZ9</v>
      </c>
      <c r="L88" s="147">
        <f t="shared" si="3"/>
        <v>999</v>
      </c>
      <c r="M88" s="155">
        <f t="shared" si="4"/>
        <v>999</v>
      </c>
      <c r="N88" s="149"/>
      <c r="O88" s="150"/>
      <c r="P88" s="151">
        <f t="shared" si="5"/>
        <v>999</v>
      </c>
      <c r="Q88" s="143"/>
    </row>
    <row r="89" spans="1:17" s="72" customFormat="1" ht="18.899999999999999" customHeight="1">
      <c r="A89" s="141">
        <v>83</v>
      </c>
      <c r="B89" s="142"/>
      <c r="C89" s="142"/>
      <c r="D89" s="143"/>
      <c r="E89" s="144"/>
      <c r="F89" s="143"/>
      <c r="G89" s="143"/>
      <c r="H89" s="145"/>
      <c r="I89" s="146"/>
      <c r="J89" s="147" t="e">
        <f>IF(AND(Q89="",#REF!&gt;0,#REF!&lt;5),K89,0)</f>
        <v>#REF!</v>
      </c>
      <c r="K89" s="148" t="str">
        <f>IF(D89="","ZZZ9",IF(AND(#REF!&gt;0,#REF!&lt;5),D89&amp;#REF!,D89&amp;"9"))</f>
        <v>ZZZ9</v>
      </c>
      <c r="L89" s="147">
        <f t="shared" si="3"/>
        <v>999</v>
      </c>
      <c r="M89" s="155">
        <f t="shared" si="4"/>
        <v>999</v>
      </c>
      <c r="N89" s="149"/>
      <c r="O89" s="150"/>
      <c r="P89" s="151">
        <f t="shared" si="5"/>
        <v>999</v>
      </c>
      <c r="Q89" s="143"/>
    </row>
    <row r="90" spans="1:17" s="72" customFormat="1" ht="18.899999999999999" customHeight="1">
      <c r="A90" s="141">
        <v>84</v>
      </c>
      <c r="B90" s="142"/>
      <c r="C90" s="142"/>
      <c r="D90" s="143"/>
      <c r="E90" s="144"/>
      <c r="F90" s="143"/>
      <c r="G90" s="143"/>
      <c r="H90" s="145"/>
      <c r="I90" s="146"/>
      <c r="J90" s="147" t="e">
        <f>IF(AND(Q90="",#REF!&gt;0,#REF!&lt;5),K90,0)</f>
        <v>#REF!</v>
      </c>
      <c r="K90" s="148" t="str">
        <f>IF(D90="","ZZZ9",IF(AND(#REF!&gt;0,#REF!&lt;5),D90&amp;#REF!,D90&amp;"9"))</f>
        <v>ZZZ9</v>
      </c>
      <c r="L90" s="147">
        <f t="shared" si="3"/>
        <v>999</v>
      </c>
      <c r="M90" s="155">
        <f t="shared" si="4"/>
        <v>999</v>
      </c>
      <c r="N90" s="149"/>
      <c r="O90" s="150"/>
      <c r="P90" s="151">
        <f t="shared" si="5"/>
        <v>999</v>
      </c>
      <c r="Q90" s="143"/>
    </row>
    <row r="91" spans="1:17" s="72" customFormat="1" ht="18.899999999999999" customHeight="1">
      <c r="A91" s="141">
        <v>85</v>
      </c>
      <c r="B91" s="142"/>
      <c r="C91" s="142"/>
      <c r="D91" s="143"/>
      <c r="E91" s="144"/>
      <c r="F91" s="143"/>
      <c r="G91" s="143"/>
      <c r="H91" s="145"/>
      <c r="I91" s="146"/>
      <c r="J91" s="147" t="e">
        <f>IF(AND(Q91="",#REF!&gt;0,#REF!&lt;5),K91,0)</f>
        <v>#REF!</v>
      </c>
      <c r="K91" s="148" t="str">
        <f>IF(D91="","ZZZ9",IF(AND(#REF!&gt;0,#REF!&lt;5),D91&amp;#REF!,D91&amp;"9"))</f>
        <v>ZZZ9</v>
      </c>
      <c r="L91" s="147">
        <f t="shared" si="3"/>
        <v>999</v>
      </c>
      <c r="M91" s="155">
        <f t="shared" si="4"/>
        <v>999</v>
      </c>
      <c r="N91" s="149"/>
      <c r="O91" s="150"/>
      <c r="P91" s="151">
        <f t="shared" si="5"/>
        <v>999</v>
      </c>
      <c r="Q91" s="143"/>
    </row>
    <row r="92" spans="1:17" s="72" customFormat="1" ht="18.899999999999999" customHeight="1">
      <c r="A92" s="141">
        <v>86</v>
      </c>
      <c r="B92" s="142"/>
      <c r="C92" s="142"/>
      <c r="D92" s="143"/>
      <c r="E92" s="144"/>
      <c r="F92" s="143"/>
      <c r="G92" s="143"/>
      <c r="H92" s="145"/>
      <c r="I92" s="146"/>
      <c r="J92" s="147" t="e">
        <f>IF(AND(Q92="",#REF!&gt;0,#REF!&lt;5),K92,0)</f>
        <v>#REF!</v>
      </c>
      <c r="K92" s="148" t="str">
        <f>IF(D92="","ZZZ9",IF(AND(#REF!&gt;0,#REF!&lt;5),D92&amp;#REF!,D92&amp;"9"))</f>
        <v>ZZZ9</v>
      </c>
      <c r="L92" s="147">
        <f t="shared" si="3"/>
        <v>999</v>
      </c>
      <c r="M92" s="155">
        <f t="shared" si="4"/>
        <v>999</v>
      </c>
      <c r="N92" s="149"/>
      <c r="O92" s="150"/>
      <c r="P92" s="151">
        <f t="shared" si="5"/>
        <v>999</v>
      </c>
      <c r="Q92" s="143"/>
    </row>
    <row r="93" spans="1:17" s="72" customFormat="1" ht="18.899999999999999" customHeight="1">
      <c r="A93" s="141">
        <v>87</v>
      </c>
      <c r="B93" s="142"/>
      <c r="C93" s="142"/>
      <c r="D93" s="143"/>
      <c r="E93" s="144"/>
      <c r="F93" s="143"/>
      <c r="G93" s="143"/>
      <c r="H93" s="145"/>
      <c r="I93" s="146"/>
      <c r="J93" s="147" t="e">
        <f>IF(AND(Q93="",#REF!&gt;0,#REF!&lt;5),K93,0)</f>
        <v>#REF!</v>
      </c>
      <c r="K93" s="148" t="str">
        <f>IF(D93="","ZZZ9",IF(AND(#REF!&gt;0,#REF!&lt;5),D93&amp;#REF!,D93&amp;"9"))</f>
        <v>ZZZ9</v>
      </c>
      <c r="L93" s="147">
        <f t="shared" si="3"/>
        <v>999</v>
      </c>
      <c r="M93" s="155">
        <f t="shared" si="4"/>
        <v>999</v>
      </c>
      <c r="N93" s="149"/>
      <c r="O93" s="150"/>
      <c r="P93" s="151">
        <f t="shared" si="5"/>
        <v>999</v>
      </c>
      <c r="Q93" s="143"/>
    </row>
    <row r="94" spans="1:17" s="72" customFormat="1" ht="18.899999999999999" customHeight="1">
      <c r="A94" s="141">
        <v>88</v>
      </c>
      <c r="B94" s="142"/>
      <c r="C94" s="142"/>
      <c r="D94" s="143"/>
      <c r="E94" s="144"/>
      <c r="F94" s="143"/>
      <c r="G94" s="143"/>
      <c r="H94" s="145"/>
      <c r="I94" s="146"/>
      <c r="J94" s="147" t="e">
        <f>IF(AND(Q94="",#REF!&gt;0,#REF!&lt;5),K94,0)</f>
        <v>#REF!</v>
      </c>
      <c r="K94" s="148" t="str">
        <f>IF(D94="","ZZZ9",IF(AND(#REF!&gt;0,#REF!&lt;5),D94&amp;#REF!,D94&amp;"9"))</f>
        <v>ZZZ9</v>
      </c>
      <c r="L94" s="147">
        <f t="shared" si="3"/>
        <v>999</v>
      </c>
      <c r="M94" s="155">
        <f t="shared" si="4"/>
        <v>999</v>
      </c>
      <c r="N94" s="149"/>
      <c r="O94" s="150"/>
      <c r="P94" s="151">
        <f t="shared" si="5"/>
        <v>999</v>
      </c>
      <c r="Q94" s="143"/>
    </row>
    <row r="95" spans="1:17" s="72" customFormat="1" ht="18.899999999999999" customHeight="1">
      <c r="A95" s="141">
        <v>89</v>
      </c>
      <c r="B95" s="142"/>
      <c r="C95" s="142"/>
      <c r="D95" s="143"/>
      <c r="E95" s="144"/>
      <c r="F95" s="143"/>
      <c r="G95" s="143"/>
      <c r="H95" s="145"/>
      <c r="I95" s="146"/>
      <c r="J95" s="147" t="e">
        <f>IF(AND(Q95="",#REF!&gt;0,#REF!&lt;5),K95,0)</f>
        <v>#REF!</v>
      </c>
      <c r="K95" s="148" t="str">
        <f>IF(D95="","ZZZ9",IF(AND(#REF!&gt;0,#REF!&lt;5),D95&amp;#REF!,D95&amp;"9"))</f>
        <v>ZZZ9</v>
      </c>
      <c r="L95" s="147">
        <f t="shared" si="3"/>
        <v>999</v>
      </c>
      <c r="M95" s="155">
        <f t="shared" si="4"/>
        <v>999</v>
      </c>
      <c r="N95" s="149"/>
      <c r="O95" s="150"/>
      <c r="P95" s="151">
        <f t="shared" si="5"/>
        <v>999</v>
      </c>
      <c r="Q95" s="143"/>
    </row>
    <row r="96" spans="1:17" s="72" customFormat="1" ht="18.899999999999999" customHeight="1">
      <c r="A96" s="141">
        <v>90</v>
      </c>
      <c r="B96" s="142"/>
      <c r="C96" s="142"/>
      <c r="D96" s="143"/>
      <c r="E96" s="144"/>
      <c r="F96" s="143"/>
      <c r="G96" s="143"/>
      <c r="H96" s="145"/>
      <c r="I96" s="146"/>
      <c r="J96" s="147" t="e">
        <f>IF(AND(Q96="",#REF!&gt;0,#REF!&lt;5),K96,0)</f>
        <v>#REF!</v>
      </c>
      <c r="K96" s="148" t="str">
        <f>IF(D96="","ZZZ9",IF(AND(#REF!&gt;0,#REF!&lt;5),D96&amp;#REF!,D96&amp;"9"))</f>
        <v>ZZZ9</v>
      </c>
      <c r="L96" s="147">
        <f t="shared" si="3"/>
        <v>999</v>
      </c>
      <c r="M96" s="155">
        <f t="shared" si="4"/>
        <v>999</v>
      </c>
      <c r="N96" s="149"/>
      <c r="O96" s="150"/>
      <c r="P96" s="151">
        <f t="shared" si="5"/>
        <v>999</v>
      </c>
      <c r="Q96" s="143"/>
    </row>
    <row r="97" spans="1:17" s="72" customFormat="1" ht="18.899999999999999" customHeight="1">
      <c r="A97" s="141">
        <v>91</v>
      </c>
      <c r="B97" s="142"/>
      <c r="C97" s="142"/>
      <c r="D97" s="143"/>
      <c r="E97" s="144"/>
      <c r="F97" s="143"/>
      <c r="G97" s="143"/>
      <c r="H97" s="145"/>
      <c r="I97" s="146"/>
      <c r="J97" s="147" t="e">
        <f>IF(AND(Q97="",#REF!&gt;0,#REF!&lt;5),K97,0)</f>
        <v>#REF!</v>
      </c>
      <c r="K97" s="148" t="str">
        <f>IF(D97="","ZZZ9",IF(AND(#REF!&gt;0,#REF!&lt;5),D97&amp;#REF!,D97&amp;"9"))</f>
        <v>ZZZ9</v>
      </c>
      <c r="L97" s="147">
        <f t="shared" si="3"/>
        <v>999</v>
      </c>
      <c r="M97" s="155">
        <f t="shared" si="4"/>
        <v>999</v>
      </c>
      <c r="N97" s="149"/>
      <c r="O97" s="150"/>
      <c r="P97" s="151">
        <f t="shared" si="5"/>
        <v>999</v>
      </c>
      <c r="Q97" s="143"/>
    </row>
    <row r="98" spans="1:17" s="72" customFormat="1" ht="18.899999999999999" customHeight="1">
      <c r="A98" s="141">
        <v>92</v>
      </c>
      <c r="B98" s="142"/>
      <c r="C98" s="142"/>
      <c r="D98" s="143"/>
      <c r="E98" s="144"/>
      <c r="F98" s="143"/>
      <c r="G98" s="143"/>
      <c r="H98" s="145"/>
      <c r="I98" s="146"/>
      <c r="J98" s="147" t="e">
        <f>IF(AND(Q98="",#REF!&gt;0,#REF!&lt;5),K98,0)</f>
        <v>#REF!</v>
      </c>
      <c r="K98" s="148" t="str">
        <f>IF(D98="","ZZZ9",IF(AND(#REF!&gt;0,#REF!&lt;5),D98&amp;#REF!,D98&amp;"9"))</f>
        <v>ZZZ9</v>
      </c>
      <c r="L98" s="147">
        <f t="shared" si="3"/>
        <v>999</v>
      </c>
      <c r="M98" s="155">
        <f t="shared" si="4"/>
        <v>999</v>
      </c>
      <c r="N98" s="149"/>
      <c r="O98" s="150"/>
      <c r="P98" s="151">
        <f t="shared" si="5"/>
        <v>999</v>
      </c>
      <c r="Q98" s="143"/>
    </row>
    <row r="99" spans="1:17" s="72" customFormat="1" ht="18.899999999999999" customHeight="1">
      <c r="A99" s="141">
        <v>93</v>
      </c>
      <c r="B99" s="142"/>
      <c r="C99" s="142"/>
      <c r="D99" s="143"/>
      <c r="E99" s="144"/>
      <c r="F99" s="143"/>
      <c r="G99" s="143"/>
      <c r="H99" s="145"/>
      <c r="I99" s="146"/>
      <c r="J99" s="147" t="e">
        <f>IF(AND(Q99="",#REF!&gt;0,#REF!&lt;5),K99,0)</f>
        <v>#REF!</v>
      </c>
      <c r="K99" s="148" t="str">
        <f>IF(D99="","ZZZ9",IF(AND(#REF!&gt;0,#REF!&lt;5),D99&amp;#REF!,D99&amp;"9"))</f>
        <v>ZZZ9</v>
      </c>
      <c r="L99" s="147">
        <f t="shared" si="3"/>
        <v>999</v>
      </c>
      <c r="M99" s="155">
        <f t="shared" si="4"/>
        <v>999</v>
      </c>
      <c r="N99" s="149"/>
      <c r="O99" s="150"/>
      <c r="P99" s="151">
        <f t="shared" si="5"/>
        <v>999</v>
      </c>
      <c r="Q99" s="143"/>
    </row>
    <row r="100" spans="1:17" s="72" customFormat="1" ht="18.899999999999999" customHeight="1">
      <c r="A100" s="141">
        <v>94</v>
      </c>
      <c r="B100" s="142"/>
      <c r="C100" s="142"/>
      <c r="D100" s="143"/>
      <c r="E100" s="144"/>
      <c r="F100" s="143"/>
      <c r="G100" s="143"/>
      <c r="H100" s="145"/>
      <c r="I100" s="146"/>
      <c r="J100" s="147" t="e">
        <f>IF(AND(Q100="",#REF!&gt;0,#REF!&lt;5),K100,0)</f>
        <v>#REF!</v>
      </c>
      <c r="K100" s="148" t="str">
        <f>IF(D100="","ZZZ9",IF(AND(#REF!&gt;0,#REF!&lt;5),D100&amp;#REF!,D100&amp;"9"))</f>
        <v>ZZZ9</v>
      </c>
      <c r="L100" s="147">
        <f t="shared" si="3"/>
        <v>999</v>
      </c>
      <c r="M100" s="155">
        <f t="shared" si="4"/>
        <v>999</v>
      </c>
      <c r="N100" s="149"/>
      <c r="O100" s="150"/>
      <c r="P100" s="151">
        <f t="shared" si="5"/>
        <v>999</v>
      </c>
      <c r="Q100" s="143"/>
    </row>
    <row r="101" spans="1:17" s="72" customFormat="1" ht="18.899999999999999" customHeight="1">
      <c r="A101" s="141">
        <v>95</v>
      </c>
      <c r="B101" s="142"/>
      <c r="C101" s="142"/>
      <c r="D101" s="143"/>
      <c r="E101" s="144"/>
      <c r="F101" s="143"/>
      <c r="G101" s="143"/>
      <c r="H101" s="145"/>
      <c r="I101" s="146"/>
      <c r="J101" s="147" t="e">
        <f>IF(AND(Q101="",#REF!&gt;0,#REF!&lt;5),K101,0)</f>
        <v>#REF!</v>
      </c>
      <c r="K101" s="148" t="str">
        <f>IF(D101="","ZZZ9",IF(AND(#REF!&gt;0,#REF!&lt;5),D101&amp;#REF!,D101&amp;"9"))</f>
        <v>ZZZ9</v>
      </c>
      <c r="L101" s="147">
        <f t="shared" si="3"/>
        <v>999</v>
      </c>
      <c r="M101" s="155">
        <f t="shared" si="4"/>
        <v>999</v>
      </c>
      <c r="N101" s="149"/>
      <c r="O101" s="150"/>
      <c r="P101" s="151">
        <f t="shared" si="5"/>
        <v>999</v>
      </c>
      <c r="Q101" s="143"/>
    </row>
    <row r="102" spans="1:17" s="72" customFormat="1" ht="18.899999999999999" customHeight="1">
      <c r="A102" s="141">
        <v>96</v>
      </c>
      <c r="B102" s="142"/>
      <c r="C102" s="142"/>
      <c r="D102" s="143"/>
      <c r="E102" s="144"/>
      <c r="F102" s="143"/>
      <c r="G102" s="143"/>
      <c r="H102" s="145"/>
      <c r="I102" s="146"/>
      <c r="J102" s="147" t="e">
        <f>IF(AND(Q102="",#REF!&gt;0,#REF!&lt;5),K102,0)</f>
        <v>#REF!</v>
      </c>
      <c r="K102" s="148" t="str">
        <f>IF(D102="","ZZZ9",IF(AND(#REF!&gt;0,#REF!&lt;5),D102&amp;#REF!,D102&amp;"9"))</f>
        <v>ZZZ9</v>
      </c>
      <c r="L102" s="147">
        <f t="shared" si="3"/>
        <v>999</v>
      </c>
      <c r="M102" s="155">
        <f t="shared" si="4"/>
        <v>999</v>
      </c>
      <c r="N102" s="149"/>
      <c r="O102" s="150"/>
      <c r="P102" s="151">
        <f t="shared" si="5"/>
        <v>999</v>
      </c>
      <c r="Q102" s="143"/>
    </row>
    <row r="103" spans="1:17" s="72" customFormat="1" ht="18.899999999999999" customHeight="1">
      <c r="A103" s="141">
        <v>97</v>
      </c>
      <c r="B103" s="142"/>
      <c r="C103" s="142"/>
      <c r="D103" s="143"/>
      <c r="E103" s="144"/>
      <c r="F103" s="143"/>
      <c r="G103" s="143"/>
      <c r="H103" s="145"/>
      <c r="I103" s="146"/>
      <c r="J103" s="147" t="e">
        <f>IF(AND(Q103="",#REF!&gt;0,#REF!&lt;5),K103,0)</f>
        <v>#REF!</v>
      </c>
      <c r="K103" s="148" t="str">
        <f>IF(D103="","ZZZ9",IF(AND(#REF!&gt;0,#REF!&lt;5),D103&amp;#REF!,D103&amp;"9"))</f>
        <v>ZZZ9</v>
      </c>
      <c r="L103" s="147">
        <f t="shared" si="3"/>
        <v>999</v>
      </c>
      <c r="M103" s="155">
        <f t="shared" si="4"/>
        <v>999</v>
      </c>
      <c r="N103" s="149"/>
      <c r="O103" s="150"/>
      <c r="P103" s="151">
        <f t="shared" si="5"/>
        <v>999</v>
      </c>
      <c r="Q103" s="143"/>
    </row>
    <row r="104" spans="1:17" s="72" customFormat="1" ht="18.899999999999999" customHeight="1">
      <c r="A104" s="141">
        <v>98</v>
      </c>
      <c r="B104" s="142"/>
      <c r="C104" s="142"/>
      <c r="D104" s="143"/>
      <c r="E104" s="144"/>
      <c r="F104" s="143"/>
      <c r="G104" s="143"/>
      <c r="H104" s="145"/>
      <c r="I104" s="146"/>
      <c r="J104" s="147" t="e">
        <f>IF(AND(Q104="",#REF!&gt;0,#REF!&lt;5),K104,0)</f>
        <v>#REF!</v>
      </c>
      <c r="K104" s="148" t="str">
        <f>IF(D104="","ZZZ9",IF(AND(#REF!&gt;0,#REF!&lt;5),D104&amp;#REF!,D104&amp;"9"))</f>
        <v>ZZZ9</v>
      </c>
      <c r="L104" s="147">
        <f t="shared" ref="L104:L135" si="6">IF(Q104="",999,Q104)</f>
        <v>999</v>
      </c>
      <c r="M104" s="155">
        <f t="shared" ref="M104:M135" si="7">IF(P104=999,999,1)</f>
        <v>999</v>
      </c>
      <c r="N104" s="149"/>
      <c r="O104" s="150"/>
      <c r="P104" s="151">
        <f t="shared" ref="P104:P135" si="8">IF(N104="DA",1,IF(N104="WC",2,IF(N104="SE",3,IF(N104="Q",4,IF(N104="LL",5,999)))))</f>
        <v>999</v>
      </c>
      <c r="Q104" s="143"/>
    </row>
    <row r="105" spans="1:17" s="72" customFormat="1" ht="18.899999999999999" customHeight="1">
      <c r="A105" s="141">
        <v>99</v>
      </c>
      <c r="B105" s="142"/>
      <c r="C105" s="142"/>
      <c r="D105" s="143"/>
      <c r="E105" s="144"/>
      <c r="F105" s="143"/>
      <c r="G105" s="143"/>
      <c r="H105" s="145"/>
      <c r="I105" s="146"/>
      <c r="J105" s="147" t="e">
        <f>IF(AND(Q105="",#REF!&gt;0,#REF!&lt;5),K105,0)</f>
        <v>#REF!</v>
      </c>
      <c r="K105" s="148" t="str">
        <f>IF(D105="","ZZZ9",IF(AND(#REF!&gt;0,#REF!&lt;5),D105&amp;#REF!,D105&amp;"9"))</f>
        <v>ZZZ9</v>
      </c>
      <c r="L105" s="147">
        <f t="shared" si="6"/>
        <v>999</v>
      </c>
      <c r="M105" s="155">
        <f t="shared" si="7"/>
        <v>999</v>
      </c>
      <c r="N105" s="149"/>
      <c r="O105" s="150"/>
      <c r="P105" s="151">
        <f t="shared" si="8"/>
        <v>999</v>
      </c>
      <c r="Q105" s="143"/>
    </row>
    <row r="106" spans="1:17" s="72" customFormat="1" ht="18.899999999999999" customHeight="1">
      <c r="A106" s="141">
        <v>100</v>
      </c>
      <c r="B106" s="142"/>
      <c r="C106" s="142"/>
      <c r="D106" s="143"/>
      <c r="E106" s="144"/>
      <c r="F106" s="143"/>
      <c r="G106" s="143"/>
      <c r="H106" s="145"/>
      <c r="I106" s="146"/>
      <c r="J106" s="147" t="e">
        <f>IF(AND(Q106="",#REF!&gt;0,#REF!&lt;5),K106,0)</f>
        <v>#REF!</v>
      </c>
      <c r="K106" s="148" t="str">
        <f>IF(D106="","ZZZ9",IF(AND(#REF!&gt;0,#REF!&lt;5),D106&amp;#REF!,D106&amp;"9"))</f>
        <v>ZZZ9</v>
      </c>
      <c r="L106" s="147">
        <f t="shared" si="6"/>
        <v>999</v>
      </c>
      <c r="M106" s="155">
        <f t="shared" si="7"/>
        <v>999</v>
      </c>
      <c r="N106" s="149"/>
      <c r="O106" s="150"/>
      <c r="P106" s="151">
        <f t="shared" si="8"/>
        <v>999</v>
      </c>
      <c r="Q106" s="143"/>
    </row>
    <row r="107" spans="1:17" s="72" customFormat="1" ht="18.899999999999999" customHeight="1">
      <c r="A107" s="141">
        <v>101</v>
      </c>
      <c r="B107" s="142"/>
      <c r="C107" s="142"/>
      <c r="D107" s="143"/>
      <c r="E107" s="144"/>
      <c r="F107" s="143"/>
      <c r="G107" s="143"/>
      <c r="H107" s="145"/>
      <c r="I107" s="146"/>
      <c r="J107" s="147" t="e">
        <f>IF(AND(Q107="",#REF!&gt;0,#REF!&lt;5),K107,0)</f>
        <v>#REF!</v>
      </c>
      <c r="K107" s="148" t="str">
        <f>IF(D107="","ZZZ9",IF(AND(#REF!&gt;0,#REF!&lt;5),D107&amp;#REF!,D107&amp;"9"))</f>
        <v>ZZZ9</v>
      </c>
      <c r="L107" s="147">
        <f t="shared" si="6"/>
        <v>999</v>
      </c>
      <c r="M107" s="155">
        <f t="shared" si="7"/>
        <v>999</v>
      </c>
      <c r="N107" s="149"/>
      <c r="O107" s="150"/>
      <c r="P107" s="151">
        <f t="shared" si="8"/>
        <v>999</v>
      </c>
      <c r="Q107" s="143"/>
    </row>
    <row r="108" spans="1:17" s="72" customFormat="1" ht="18.899999999999999" customHeight="1">
      <c r="A108" s="141">
        <v>102</v>
      </c>
      <c r="B108" s="142"/>
      <c r="C108" s="142"/>
      <c r="D108" s="143"/>
      <c r="E108" s="144"/>
      <c r="F108" s="143"/>
      <c r="G108" s="143"/>
      <c r="H108" s="145"/>
      <c r="I108" s="146"/>
      <c r="J108" s="147" t="e">
        <f>IF(AND(Q108="",#REF!&gt;0,#REF!&lt;5),K108,0)</f>
        <v>#REF!</v>
      </c>
      <c r="K108" s="148" t="str">
        <f>IF(D108="","ZZZ9",IF(AND(#REF!&gt;0,#REF!&lt;5),D108&amp;#REF!,D108&amp;"9"))</f>
        <v>ZZZ9</v>
      </c>
      <c r="L108" s="147">
        <f t="shared" si="6"/>
        <v>999</v>
      </c>
      <c r="M108" s="155">
        <f t="shared" si="7"/>
        <v>999</v>
      </c>
      <c r="N108" s="149"/>
      <c r="O108" s="150"/>
      <c r="P108" s="151">
        <f t="shared" si="8"/>
        <v>999</v>
      </c>
      <c r="Q108" s="143"/>
    </row>
    <row r="109" spans="1:17" s="72" customFormat="1" ht="18.899999999999999" customHeight="1">
      <c r="A109" s="141">
        <v>103</v>
      </c>
      <c r="B109" s="142"/>
      <c r="C109" s="142"/>
      <c r="D109" s="143"/>
      <c r="E109" s="144"/>
      <c r="F109" s="143"/>
      <c r="G109" s="143"/>
      <c r="H109" s="145"/>
      <c r="I109" s="146"/>
      <c r="J109" s="147" t="e">
        <f>IF(AND(Q109="",#REF!&gt;0,#REF!&lt;5),K109,0)</f>
        <v>#REF!</v>
      </c>
      <c r="K109" s="148" t="str">
        <f>IF(D109="","ZZZ9",IF(AND(#REF!&gt;0,#REF!&lt;5),D109&amp;#REF!,D109&amp;"9"))</f>
        <v>ZZZ9</v>
      </c>
      <c r="L109" s="147">
        <f t="shared" si="6"/>
        <v>999</v>
      </c>
      <c r="M109" s="155">
        <f t="shared" si="7"/>
        <v>999</v>
      </c>
      <c r="N109" s="149"/>
      <c r="O109" s="150"/>
      <c r="P109" s="151">
        <f t="shared" si="8"/>
        <v>999</v>
      </c>
      <c r="Q109" s="143"/>
    </row>
    <row r="110" spans="1:17" s="72" customFormat="1" ht="18.899999999999999" customHeight="1">
      <c r="A110" s="141">
        <v>104</v>
      </c>
      <c r="B110" s="142"/>
      <c r="C110" s="142"/>
      <c r="D110" s="143"/>
      <c r="E110" s="144"/>
      <c r="F110" s="143"/>
      <c r="G110" s="143"/>
      <c r="H110" s="145"/>
      <c r="I110" s="146"/>
      <c r="J110" s="147" t="e">
        <f>IF(AND(Q110="",#REF!&gt;0,#REF!&lt;5),K110,0)</f>
        <v>#REF!</v>
      </c>
      <c r="K110" s="148" t="str">
        <f>IF(D110="","ZZZ9",IF(AND(#REF!&gt;0,#REF!&lt;5),D110&amp;#REF!,D110&amp;"9"))</f>
        <v>ZZZ9</v>
      </c>
      <c r="L110" s="147">
        <f t="shared" si="6"/>
        <v>999</v>
      </c>
      <c r="M110" s="155">
        <f t="shared" si="7"/>
        <v>999</v>
      </c>
      <c r="N110" s="149"/>
      <c r="O110" s="150"/>
      <c r="P110" s="151">
        <f t="shared" si="8"/>
        <v>999</v>
      </c>
      <c r="Q110" s="143"/>
    </row>
    <row r="111" spans="1:17" s="72" customFormat="1" ht="18.899999999999999" customHeight="1">
      <c r="A111" s="141">
        <v>105</v>
      </c>
      <c r="B111" s="142"/>
      <c r="C111" s="142"/>
      <c r="D111" s="143"/>
      <c r="E111" s="144"/>
      <c r="F111" s="143"/>
      <c r="G111" s="143"/>
      <c r="H111" s="145"/>
      <c r="I111" s="146"/>
      <c r="J111" s="147" t="e">
        <f>IF(AND(Q111="",#REF!&gt;0,#REF!&lt;5),K111,0)</f>
        <v>#REF!</v>
      </c>
      <c r="K111" s="148" t="str">
        <f>IF(D111="","ZZZ9",IF(AND(#REF!&gt;0,#REF!&lt;5),D111&amp;#REF!,D111&amp;"9"))</f>
        <v>ZZZ9</v>
      </c>
      <c r="L111" s="147">
        <f t="shared" si="6"/>
        <v>999</v>
      </c>
      <c r="M111" s="155">
        <f t="shared" si="7"/>
        <v>999</v>
      </c>
      <c r="N111" s="149"/>
      <c r="O111" s="150"/>
      <c r="P111" s="151">
        <f t="shared" si="8"/>
        <v>999</v>
      </c>
      <c r="Q111" s="143"/>
    </row>
    <row r="112" spans="1:17" s="72" customFormat="1" ht="18.899999999999999" customHeight="1">
      <c r="A112" s="141">
        <v>106</v>
      </c>
      <c r="B112" s="142"/>
      <c r="C112" s="142"/>
      <c r="D112" s="143"/>
      <c r="E112" s="144"/>
      <c r="F112" s="143"/>
      <c r="G112" s="143"/>
      <c r="H112" s="145"/>
      <c r="I112" s="146"/>
      <c r="J112" s="147" t="e">
        <f>IF(AND(Q112="",#REF!&gt;0,#REF!&lt;5),K112,0)</f>
        <v>#REF!</v>
      </c>
      <c r="K112" s="148" t="str">
        <f>IF(D112="","ZZZ9",IF(AND(#REF!&gt;0,#REF!&lt;5),D112&amp;#REF!,D112&amp;"9"))</f>
        <v>ZZZ9</v>
      </c>
      <c r="L112" s="147">
        <f t="shared" si="6"/>
        <v>999</v>
      </c>
      <c r="M112" s="155">
        <f t="shared" si="7"/>
        <v>999</v>
      </c>
      <c r="N112" s="149"/>
      <c r="O112" s="150"/>
      <c r="P112" s="151">
        <f t="shared" si="8"/>
        <v>999</v>
      </c>
      <c r="Q112" s="143"/>
    </row>
    <row r="113" spans="1:17" s="72" customFormat="1" ht="18.899999999999999" customHeight="1">
      <c r="A113" s="141">
        <v>107</v>
      </c>
      <c r="B113" s="142"/>
      <c r="C113" s="142"/>
      <c r="D113" s="143"/>
      <c r="E113" s="144"/>
      <c r="F113" s="143"/>
      <c r="G113" s="143"/>
      <c r="H113" s="145"/>
      <c r="I113" s="146"/>
      <c r="J113" s="147" t="e">
        <f>IF(AND(Q113="",#REF!&gt;0,#REF!&lt;5),K113,0)</f>
        <v>#REF!</v>
      </c>
      <c r="K113" s="148" t="str">
        <f>IF(D113="","ZZZ9",IF(AND(#REF!&gt;0,#REF!&lt;5),D113&amp;#REF!,D113&amp;"9"))</f>
        <v>ZZZ9</v>
      </c>
      <c r="L113" s="147">
        <f t="shared" si="6"/>
        <v>999</v>
      </c>
      <c r="M113" s="155">
        <f t="shared" si="7"/>
        <v>999</v>
      </c>
      <c r="N113" s="149"/>
      <c r="O113" s="150"/>
      <c r="P113" s="151">
        <f t="shared" si="8"/>
        <v>999</v>
      </c>
      <c r="Q113" s="143"/>
    </row>
    <row r="114" spans="1:17" s="72" customFormat="1" ht="18.899999999999999" customHeight="1">
      <c r="A114" s="141">
        <v>108</v>
      </c>
      <c r="B114" s="142"/>
      <c r="C114" s="142"/>
      <c r="D114" s="143"/>
      <c r="E114" s="144"/>
      <c r="F114" s="143"/>
      <c r="G114" s="143"/>
      <c r="H114" s="145"/>
      <c r="I114" s="146"/>
      <c r="J114" s="147" t="e">
        <f>IF(AND(Q114="",#REF!&gt;0,#REF!&lt;5),K114,0)</f>
        <v>#REF!</v>
      </c>
      <c r="K114" s="148" t="str">
        <f>IF(D114="","ZZZ9",IF(AND(#REF!&gt;0,#REF!&lt;5),D114&amp;#REF!,D114&amp;"9"))</f>
        <v>ZZZ9</v>
      </c>
      <c r="L114" s="147">
        <f t="shared" si="6"/>
        <v>999</v>
      </c>
      <c r="M114" s="155">
        <f t="shared" si="7"/>
        <v>999</v>
      </c>
      <c r="N114" s="149"/>
      <c r="O114" s="150"/>
      <c r="P114" s="151">
        <f t="shared" si="8"/>
        <v>999</v>
      </c>
      <c r="Q114" s="143"/>
    </row>
    <row r="115" spans="1:17" s="72" customFormat="1" ht="18.899999999999999" customHeight="1">
      <c r="A115" s="141">
        <v>109</v>
      </c>
      <c r="B115" s="142"/>
      <c r="C115" s="142"/>
      <c r="D115" s="143"/>
      <c r="E115" s="144"/>
      <c r="F115" s="143"/>
      <c r="G115" s="143"/>
      <c r="H115" s="145"/>
      <c r="I115" s="146"/>
      <c r="J115" s="147" t="e">
        <f>IF(AND(Q115="",#REF!&gt;0,#REF!&lt;5),K115,0)</f>
        <v>#REF!</v>
      </c>
      <c r="K115" s="148" t="str">
        <f>IF(D115="","ZZZ9",IF(AND(#REF!&gt;0,#REF!&lt;5),D115&amp;#REF!,D115&amp;"9"))</f>
        <v>ZZZ9</v>
      </c>
      <c r="L115" s="147">
        <f t="shared" si="6"/>
        <v>999</v>
      </c>
      <c r="M115" s="155">
        <f t="shared" si="7"/>
        <v>999</v>
      </c>
      <c r="N115" s="149"/>
      <c r="O115" s="150"/>
      <c r="P115" s="151">
        <f t="shared" si="8"/>
        <v>999</v>
      </c>
      <c r="Q115" s="143"/>
    </row>
    <row r="116" spans="1:17" s="72" customFormat="1" ht="18.899999999999999" customHeight="1">
      <c r="A116" s="141">
        <v>110</v>
      </c>
      <c r="B116" s="142"/>
      <c r="C116" s="142"/>
      <c r="D116" s="143"/>
      <c r="E116" s="144"/>
      <c r="F116" s="143"/>
      <c r="G116" s="143"/>
      <c r="H116" s="145"/>
      <c r="I116" s="146"/>
      <c r="J116" s="147" t="e">
        <f>IF(AND(Q116="",#REF!&gt;0,#REF!&lt;5),K116,0)</f>
        <v>#REF!</v>
      </c>
      <c r="K116" s="148" t="str">
        <f>IF(D116="","ZZZ9",IF(AND(#REF!&gt;0,#REF!&lt;5),D116&amp;#REF!,D116&amp;"9"))</f>
        <v>ZZZ9</v>
      </c>
      <c r="L116" s="147">
        <f t="shared" si="6"/>
        <v>999</v>
      </c>
      <c r="M116" s="155">
        <f t="shared" si="7"/>
        <v>999</v>
      </c>
      <c r="N116" s="149"/>
      <c r="O116" s="150"/>
      <c r="P116" s="151">
        <f t="shared" si="8"/>
        <v>999</v>
      </c>
      <c r="Q116" s="143"/>
    </row>
    <row r="117" spans="1:17" s="72" customFormat="1" ht="18.899999999999999" customHeight="1">
      <c r="A117" s="141">
        <v>111</v>
      </c>
      <c r="B117" s="142"/>
      <c r="C117" s="142"/>
      <c r="D117" s="143"/>
      <c r="E117" s="144"/>
      <c r="F117" s="143"/>
      <c r="G117" s="143"/>
      <c r="H117" s="145"/>
      <c r="I117" s="146"/>
      <c r="J117" s="147" t="e">
        <f>IF(AND(Q117="",#REF!&gt;0,#REF!&lt;5),K117,0)</f>
        <v>#REF!</v>
      </c>
      <c r="K117" s="148" t="str">
        <f>IF(D117="","ZZZ9",IF(AND(#REF!&gt;0,#REF!&lt;5),D117&amp;#REF!,D117&amp;"9"))</f>
        <v>ZZZ9</v>
      </c>
      <c r="L117" s="147">
        <f t="shared" si="6"/>
        <v>999</v>
      </c>
      <c r="M117" s="155">
        <f t="shared" si="7"/>
        <v>999</v>
      </c>
      <c r="N117" s="149"/>
      <c r="O117" s="150"/>
      <c r="P117" s="151">
        <f t="shared" si="8"/>
        <v>999</v>
      </c>
      <c r="Q117" s="143"/>
    </row>
    <row r="118" spans="1:17" s="72" customFormat="1" ht="18.899999999999999" customHeight="1">
      <c r="A118" s="141">
        <v>112</v>
      </c>
      <c r="B118" s="142"/>
      <c r="C118" s="142"/>
      <c r="D118" s="143"/>
      <c r="E118" s="144"/>
      <c r="F118" s="143"/>
      <c r="G118" s="143"/>
      <c r="H118" s="145"/>
      <c r="I118" s="146"/>
      <c r="J118" s="147" t="e">
        <f>IF(AND(Q118="",#REF!&gt;0,#REF!&lt;5),K118,0)</f>
        <v>#REF!</v>
      </c>
      <c r="K118" s="148" t="str">
        <f>IF(D118="","ZZZ9",IF(AND(#REF!&gt;0,#REF!&lt;5),D118&amp;#REF!,D118&amp;"9"))</f>
        <v>ZZZ9</v>
      </c>
      <c r="L118" s="147">
        <f t="shared" si="6"/>
        <v>999</v>
      </c>
      <c r="M118" s="155">
        <f t="shared" si="7"/>
        <v>999</v>
      </c>
      <c r="N118" s="149"/>
      <c r="O118" s="150"/>
      <c r="P118" s="151">
        <f t="shared" si="8"/>
        <v>999</v>
      </c>
      <c r="Q118" s="143"/>
    </row>
    <row r="119" spans="1:17" s="72" customFormat="1" ht="18.899999999999999" customHeight="1">
      <c r="A119" s="141">
        <v>113</v>
      </c>
      <c r="B119" s="142"/>
      <c r="C119" s="142"/>
      <c r="D119" s="143"/>
      <c r="E119" s="144"/>
      <c r="F119" s="143"/>
      <c r="G119" s="143"/>
      <c r="H119" s="145"/>
      <c r="I119" s="146"/>
      <c r="J119" s="147" t="e">
        <f>IF(AND(Q119="",#REF!&gt;0,#REF!&lt;5),K119,0)</f>
        <v>#REF!</v>
      </c>
      <c r="K119" s="148" t="str">
        <f>IF(D119="","ZZZ9",IF(AND(#REF!&gt;0,#REF!&lt;5),D119&amp;#REF!,D119&amp;"9"))</f>
        <v>ZZZ9</v>
      </c>
      <c r="L119" s="147">
        <f t="shared" si="6"/>
        <v>999</v>
      </c>
      <c r="M119" s="155">
        <f t="shared" si="7"/>
        <v>999</v>
      </c>
      <c r="N119" s="149"/>
      <c r="O119" s="150"/>
      <c r="P119" s="151">
        <f t="shared" si="8"/>
        <v>999</v>
      </c>
      <c r="Q119" s="143"/>
    </row>
    <row r="120" spans="1:17" s="72" customFormat="1" ht="18.899999999999999" customHeight="1">
      <c r="A120" s="141">
        <v>114</v>
      </c>
      <c r="B120" s="142"/>
      <c r="C120" s="142"/>
      <c r="D120" s="143"/>
      <c r="E120" s="144"/>
      <c r="F120" s="143"/>
      <c r="G120" s="143"/>
      <c r="H120" s="145"/>
      <c r="I120" s="146"/>
      <c r="J120" s="147" t="e">
        <f>IF(AND(Q120="",#REF!&gt;0,#REF!&lt;5),K120,0)</f>
        <v>#REF!</v>
      </c>
      <c r="K120" s="148" t="str">
        <f>IF(D120="","ZZZ9",IF(AND(#REF!&gt;0,#REF!&lt;5),D120&amp;#REF!,D120&amp;"9"))</f>
        <v>ZZZ9</v>
      </c>
      <c r="L120" s="147">
        <f t="shared" si="6"/>
        <v>999</v>
      </c>
      <c r="M120" s="155">
        <f t="shared" si="7"/>
        <v>999</v>
      </c>
      <c r="N120" s="149"/>
      <c r="O120" s="150"/>
      <c r="P120" s="151">
        <f t="shared" si="8"/>
        <v>999</v>
      </c>
      <c r="Q120" s="143"/>
    </row>
    <row r="121" spans="1:17" s="72" customFormat="1" ht="18.899999999999999" customHeight="1">
      <c r="A121" s="141">
        <v>115</v>
      </c>
      <c r="B121" s="142"/>
      <c r="C121" s="142"/>
      <c r="D121" s="143"/>
      <c r="E121" s="144"/>
      <c r="F121" s="143"/>
      <c r="G121" s="143"/>
      <c r="H121" s="145"/>
      <c r="I121" s="146"/>
      <c r="J121" s="147" t="e">
        <f>IF(AND(Q121="",#REF!&gt;0,#REF!&lt;5),K121,0)</f>
        <v>#REF!</v>
      </c>
      <c r="K121" s="148" t="str">
        <f>IF(D121="","ZZZ9",IF(AND(#REF!&gt;0,#REF!&lt;5),D121&amp;#REF!,D121&amp;"9"))</f>
        <v>ZZZ9</v>
      </c>
      <c r="L121" s="147">
        <f t="shared" si="6"/>
        <v>999</v>
      </c>
      <c r="M121" s="155">
        <f t="shared" si="7"/>
        <v>999</v>
      </c>
      <c r="N121" s="149"/>
      <c r="O121" s="150"/>
      <c r="P121" s="151">
        <f t="shared" si="8"/>
        <v>999</v>
      </c>
      <c r="Q121" s="143"/>
    </row>
    <row r="122" spans="1:17" s="72" customFormat="1" ht="18.899999999999999" customHeight="1">
      <c r="A122" s="141">
        <v>116</v>
      </c>
      <c r="B122" s="142"/>
      <c r="C122" s="142"/>
      <c r="D122" s="143"/>
      <c r="E122" s="144"/>
      <c r="F122" s="143"/>
      <c r="G122" s="143"/>
      <c r="H122" s="145"/>
      <c r="I122" s="146"/>
      <c r="J122" s="147" t="e">
        <f>IF(AND(Q122="",#REF!&gt;0,#REF!&lt;5),K122,0)</f>
        <v>#REF!</v>
      </c>
      <c r="K122" s="148" t="str">
        <f>IF(D122="","ZZZ9",IF(AND(#REF!&gt;0,#REF!&lt;5),D122&amp;#REF!,D122&amp;"9"))</f>
        <v>ZZZ9</v>
      </c>
      <c r="L122" s="147">
        <f t="shared" si="6"/>
        <v>999</v>
      </c>
      <c r="M122" s="155">
        <f t="shared" si="7"/>
        <v>999</v>
      </c>
      <c r="N122" s="149"/>
      <c r="O122" s="150"/>
      <c r="P122" s="151">
        <f t="shared" si="8"/>
        <v>999</v>
      </c>
      <c r="Q122" s="143"/>
    </row>
    <row r="123" spans="1:17" s="72" customFormat="1" ht="18.899999999999999" customHeight="1">
      <c r="A123" s="141">
        <v>117</v>
      </c>
      <c r="B123" s="142"/>
      <c r="C123" s="142"/>
      <c r="D123" s="143"/>
      <c r="E123" s="144"/>
      <c r="F123" s="143"/>
      <c r="G123" s="143"/>
      <c r="H123" s="145"/>
      <c r="I123" s="146"/>
      <c r="J123" s="147" t="e">
        <f>IF(AND(Q123="",#REF!&gt;0,#REF!&lt;5),K123,0)</f>
        <v>#REF!</v>
      </c>
      <c r="K123" s="148" t="str">
        <f>IF(D123="","ZZZ9",IF(AND(#REF!&gt;0,#REF!&lt;5),D123&amp;#REF!,D123&amp;"9"))</f>
        <v>ZZZ9</v>
      </c>
      <c r="L123" s="147">
        <f t="shared" si="6"/>
        <v>999</v>
      </c>
      <c r="M123" s="155">
        <f t="shared" si="7"/>
        <v>999</v>
      </c>
      <c r="N123" s="149"/>
      <c r="O123" s="150"/>
      <c r="P123" s="151">
        <f t="shared" si="8"/>
        <v>999</v>
      </c>
      <c r="Q123" s="143"/>
    </row>
    <row r="124" spans="1:17" s="72" customFormat="1" ht="18.899999999999999" customHeight="1">
      <c r="A124" s="141">
        <v>118</v>
      </c>
      <c r="B124" s="142"/>
      <c r="C124" s="142"/>
      <c r="D124" s="143"/>
      <c r="E124" s="144"/>
      <c r="F124" s="143"/>
      <c r="G124" s="143"/>
      <c r="H124" s="145"/>
      <c r="I124" s="146"/>
      <c r="J124" s="147" t="e">
        <f>IF(AND(Q124="",#REF!&gt;0,#REF!&lt;5),K124,0)</f>
        <v>#REF!</v>
      </c>
      <c r="K124" s="148" t="str">
        <f>IF(D124="","ZZZ9",IF(AND(#REF!&gt;0,#REF!&lt;5),D124&amp;#REF!,D124&amp;"9"))</f>
        <v>ZZZ9</v>
      </c>
      <c r="L124" s="147">
        <f t="shared" si="6"/>
        <v>999</v>
      </c>
      <c r="M124" s="155">
        <f t="shared" si="7"/>
        <v>999</v>
      </c>
      <c r="N124" s="149"/>
      <c r="O124" s="150"/>
      <c r="P124" s="151">
        <f t="shared" si="8"/>
        <v>999</v>
      </c>
      <c r="Q124" s="143"/>
    </row>
    <row r="125" spans="1:17" s="72" customFormat="1" ht="18.899999999999999" customHeight="1">
      <c r="A125" s="141">
        <v>119</v>
      </c>
      <c r="B125" s="142"/>
      <c r="C125" s="142"/>
      <c r="D125" s="143"/>
      <c r="E125" s="144"/>
      <c r="F125" s="143"/>
      <c r="G125" s="143"/>
      <c r="H125" s="145"/>
      <c r="I125" s="146"/>
      <c r="J125" s="147" t="e">
        <f>IF(AND(Q125="",#REF!&gt;0,#REF!&lt;5),K125,0)</f>
        <v>#REF!</v>
      </c>
      <c r="K125" s="148" t="str">
        <f>IF(D125="","ZZZ9",IF(AND(#REF!&gt;0,#REF!&lt;5),D125&amp;#REF!,D125&amp;"9"))</f>
        <v>ZZZ9</v>
      </c>
      <c r="L125" s="147">
        <f t="shared" si="6"/>
        <v>999</v>
      </c>
      <c r="M125" s="155">
        <f t="shared" si="7"/>
        <v>999</v>
      </c>
      <c r="N125" s="149"/>
      <c r="O125" s="150"/>
      <c r="P125" s="151">
        <f t="shared" si="8"/>
        <v>999</v>
      </c>
      <c r="Q125" s="143"/>
    </row>
    <row r="126" spans="1:17" s="72" customFormat="1" ht="18.899999999999999" customHeight="1">
      <c r="A126" s="141">
        <v>120</v>
      </c>
      <c r="B126" s="142"/>
      <c r="C126" s="142"/>
      <c r="D126" s="143"/>
      <c r="E126" s="144"/>
      <c r="F126" s="143"/>
      <c r="G126" s="143"/>
      <c r="H126" s="145"/>
      <c r="I126" s="146"/>
      <c r="J126" s="147" t="e">
        <f>IF(AND(Q126="",#REF!&gt;0,#REF!&lt;5),K126,0)</f>
        <v>#REF!</v>
      </c>
      <c r="K126" s="148" t="str">
        <f>IF(D126="","ZZZ9",IF(AND(#REF!&gt;0,#REF!&lt;5),D126&amp;#REF!,D126&amp;"9"))</f>
        <v>ZZZ9</v>
      </c>
      <c r="L126" s="147">
        <f t="shared" si="6"/>
        <v>999</v>
      </c>
      <c r="M126" s="155">
        <f t="shared" si="7"/>
        <v>999</v>
      </c>
      <c r="N126" s="149"/>
      <c r="O126" s="150"/>
      <c r="P126" s="151">
        <f t="shared" si="8"/>
        <v>999</v>
      </c>
      <c r="Q126" s="143"/>
    </row>
    <row r="127" spans="1:17" s="72" customFormat="1" ht="18.899999999999999" customHeight="1">
      <c r="A127" s="141">
        <v>121</v>
      </c>
      <c r="B127" s="142"/>
      <c r="C127" s="142"/>
      <c r="D127" s="143"/>
      <c r="E127" s="144"/>
      <c r="F127" s="143"/>
      <c r="G127" s="143"/>
      <c r="H127" s="145"/>
      <c r="I127" s="146"/>
      <c r="J127" s="147" t="e">
        <f>IF(AND(Q127="",#REF!&gt;0,#REF!&lt;5),K127,0)</f>
        <v>#REF!</v>
      </c>
      <c r="K127" s="148" t="str">
        <f>IF(D127="","ZZZ9",IF(AND(#REF!&gt;0,#REF!&lt;5),D127&amp;#REF!,D127&amp;"9"))</f>
        <v>ZZZ9</v>
      </c>
      <c r="L127" s="147">
        <f t="shared" si="6"/>
        <v>999</v>
      </c>
      <c r="M127" s="155">
        <f t="shared" si="7"/>
        <v>999</v>
      </c>
      <c r="N127" s="149"/>
      <c r="O127" s="150"/>
      <c r="P127" s="151">
        <f t="shared" si="8"/>
        <v>999</v>
      </c>
      <c r="Q127" s="143"/>
    </row>
    <row r="128" spans="1:17" s="72" customFormat="1" ht="18.899999999999999" customHeight="1">
      <c r="A128" s="141">
        <v>122</v>
      </c>
      <c r="B128" s="142"/>
      <c r="C128" s="142"/>
      <c r="D128" s="143"/>
      <c r="E128" s="144"/>
      <c r="F128" s="143"/>
      <c r="G128" s="143"/>
      <c r="H128" s="145"/>
      <c r="I128" s="146"/>
      <c r="J128" s="147" t="e">
        <f>IF(AND(Q128="",#REF!&gt;0,#REF!&lt;5),K128,0)</f>
        <v>#REF!</v>
      </c>
      <c r="K128" s="148" t="str">
        <f>IF(D128="","ZZZ9",IF(AND(#REF!&gt;0,#REF!&lt;5),D128&amp;#REF!,D128&amp;"9"))</f>
        <v>ZZZ9</v>
      </c>
      <c r="L128" s="147">
        <f t="shared" si="6"/>
        <v>999</v>
      </c>
      <c r="M128" s="155">
        <f t="shared" si="7"/>
        <v>999</v>
      </c>
      <c r="N128" s="149"/>
      <c r="O128" s="150"/>
      <c r="P128" s="151">
        <f t="shared" si="8"/>
        <v>999</v>
      </c>
      <c r="Q128" s="143"/>
    </row>
    <row r="129" spans="1:17" s="72" customFormat="1" ht="18.899999999999999" customHeight="1">
      <c r="A129" s="141">
        <v>123</v>
      </c>
      <c r="B129" s="142"/>
      <c r="C129" s="142"/>
      <c r="D129" s="143"/>
      <c r="E129" s="144"/>
      <c r="F129" s="143"/>
      <c r="G129" s="143"/>
      <c r="H129" s="145"/>
      <c r="I129" s="146"/>
      <c r="J129" s="147" t="e">
        <f>IF(AND(Q129="",#REF!&gt;0,#REF!&lt;5),K129,0)</f>
        <v>#REF!</v>
      </c>
      <c r="K129" s="148" t="str">
        <f>IF(D129="","ZZZ9",IF(AND(#REF!&gt;0,#REF!&lt;5),D129&amp;#REF!,D129&amp;"9"))</f>
        <v>ZZZ9</v>
      </c>
      <c r="L129" s="147">
        <f t="shared" si="6"/>
        <v>999</v>
      </c>
      <c r="M129" s="155">
        <f t="shared" si="7"/>
        <v>999</v>
      </c>
      <c r="N129" s="149"/>
      <c r="O129" s="150"/>
      <c r="P129" s="151">
        <f t="shared" si="8"/>
        <v>999</v>
      </c>
      <c r="Q129" s="143"/>
    </row>
    <row r="130" spans="1:17" s="72" customFormat="1" ht="18.899999999999999" customHeight="1">
      <c r="A130" s="141">
        <v>124</v>
      </c>
      <c r="B130" s="142"/>
      <c r="C130" s="142"/>
      <c r="D130" s="143"/>
      <c r="E130" s="144"/>
      <c r="F130" s="143"/>
      <c r="G130" s="143"/>
      <c r="H130" s="145"/>
      <c r="I130" s="146"/>
      <c r="J130" s="147" t="e">
        <f>IF(AND(Q130="",#REF!&gt;0,#REF!&lt;5),K130,0)</f>
        <v>#REF!</v>
      </c>
      <c r="K130" s="148" t="str">
        <f>IF(D130="","ZZZ9",IF(AND(#REF!&gt;0,#REF!&lt;5),D130&amp;#REF!,D130&amp;"9"))</f>
        <v>ZZZ9</v>
      </c>
      <c r="L130" s="147">
        <f t="shared" si="6"/>
        <v>999</v>
      </c>
      <c r="M130" s="155">
        <f t="shared" si="7"/>
        <v>999</v>
      </c>
      <c r="N130" s="149"/>
      <c r="O130" s="150"/>
      <c r="P130" s="151">
        <f t="shared" si="8"/>
        <v>999</v>
      </c>
      <c r="Q130" s="143"/>
    </row>
    <row r="131" spans="1:17" s="72" customFormat="1" ht="18.899999999999999" customHeight="1">
      <c r="A131" s="141">
        <v>125</v>
      </c>
      <c r="B131" s="142"/>
      <c r="C131" s="142"/>
      <c r="D131" s="143"/>
      <c r="E131" s="144"/>
      <c r="F131" s="143"/>
      <c r="G131" s="143"/>
      <c r="H131" s="145"/>
      <c r="I131" s="146"/>
      <c r="J131" s="147" t="e">
        <f>IF(AND(Q131="",#REF!&gt;0,#REF!&lt;5),K131,0)</f>
        <v>#REF!</v>
      </c>
      <c r="K131" s="148" t="str">
        <f>IF(D131="","ZZZ9",IF(AND(#REF!&gt;0,#REF!&lt;5),D131&amp;#REF!,D131&amp;"9"))</f>
        <v>ZZZ9</v>
      </c>
      <c r="L131" s="147">
        <f t="shared" si="6"/>
        <v>999</v>
      </c>
      <c r="M131" s="155">
        <f t="shared" si="7"/>
        <v>999</v>
      </c>
      <c r="N131" s="149"/>
      <c r="O131" s="150"/>
      <c r="P131" s="151">
        <f t="shared" si="8"/>
        <v>999</v>
      </c>
      <c r="Q131" s="143"/>
    </row>
    <row r="132" spans="1:17" s="72" customFormat="1" ht="18.899999999999999" customHeight="1">
      <c r="A132" s="141">
        <v>126</v>
      </c>
      <c r="B132" s="142"/>
      <c r="C132" s="142"/>
      <c r="D132" s="143"/>
      <c r="E132" s="144"/>
      <c r="F132" s="143"/>
      <c r="G132" s="143"/>
      <c r="H132" s="145"/>
      <c r="I132" s="146"/>
      <c r="J132" s="147" t="e">
        <f>IF(AND(Q132="",#REF!&gt;0,#REF!&lt;5),K132,0)</f>
        <v>#REF!</v>
      </c>
      <c r="K132" s="148" t="str">
        <f>IF(D132="","ZZZ9",IF(AND(#REF!&gt;0,#REF!&lt;5),D132&amp;#REF!,D132&amp;"9"))</f>
        <v>ZZZ9</v>
      </c>
      <c r="L132" s="147">
        <f t="shared" si="6"/>
        <v>999</v>
      </c>
      <c r="M132" s="155">
        <f t="shared" si="7"/>
        <v>999</v>
      </c>
      <c r="N132" s="149"/>
      <c r="O132" s="150"/>
      <c r="P132" s="151">
        <f t="shared" si="8"/>
        <v>999</v>
      </c>
      <c r="Q132" s="143"/>
    </row>
    <row r="133" spans="1:17" s="72" customFormat="1" ht="18.899999999999999" customHeight="1">
      <c r="A133" s="141">
        <v>127</v>
      </c>
      <c r="B133" s="142"/>
      <c r="C133" s="142"/>
      <c r="D133" s="143"/>
      <c r="E133" s="144"/>
      <c r="F133" s="143"/>
      <c r="G133" s="143"/>
      <c r="H133" s="145"/>
      <c r="I133" s="146"/>
      <c r="J133" s="147" t="e">
        <f>IF(AND(Q133="",#REF!&gt;0,#REF!&lt;5),K133,0)</f>
        <v>#REF!</v>
      </c>
      <c r="K133" s="148" t="str">
        <f>IF(D133="","ZZZ9",IF(AND(#REF!&gt;0,#REF!&lt;5),D133&amp;#REF!,D133&amp;"9"))</f>
        <v>ZZZ9</v>
      </c>
      <c r="L133" s="147">
        <f t="shared" si="6"/>
        <v>999</v>
      </c>
      <c r="M133" s="155">
        <f t="shared" si="7"/>
        <v>999</v>
      </c>
      <c r="N133" s="149"/>
      <c r="O133" s="150"/>
      <c r="P133" s="151">
        <f t="shared" si="8"/>
        <v>999</v>
      </c>
      <c r="Q133" s="143"/>
    </row>
    <row r="134" spans="1:17" s="72" customFormat="1" ht="18.899999999999999" customHeight="1">
      <c r="A134" s="141">
        <v>128</v>
      </c>
      <c r="B134" s="142"/>
      <c r="C134" s="142"/>
      <c r="D134" s="143"/>
      <c r="E134" s="144"/>
      <c r="F134" s="143"/>
      <c r="G134" s="143"/>
      <c r="H134" s="145"/>
      <c r="I134" s="146"/>
      <c r="J134" s="147" t="e">
        <f>IF(AND(Q134="",#REF!&gt;0,#REF!&lt;5),K134,0)</f>
        <v>#REF!</v>
      </c>
      <c r="K134" s="148" t="str">
        <f>IF(D134="","ZZZ9",IF(AND(#REF!&gt;0,#REF!&lt;5),D134&amp;#REF!,D134&amp;"9"))</f>
        <v>ZZZ9</v>
      </c>
      <c r="L134" s="147">
        <f t="shared" si="6"/>
        <v>999</v>
      </c>
      <c r="M134" s="155">
        <f t="shared" si="7"/>
        <v>999</v>
      </c>
      <c r="N134" s="149"/>
      <c r="O134" s="160"/>
      <c r="P134" s="161">
        <f t="shared" si="8"/>
        <v>999</v>
      </c>
      <c r="Q134" s="146"/>
    </row>
    <row r="135" spans="1:17" ht="13.8">
      <c r="A135" s="141">
        <v>129</v>
      </c>
      <c r="B135" s="142"/>
      <c r="C135" s="142"/>
      <c r="D135" s="143"/>
      <c r="E135" s="144"/>
      <c r="F135" s="143"/>
      <c r="G135" s="143"/>
      <c r="H135" s="145"/>
      <c r="I135" s="146"/>
      <c r="J135" s="147" t="e">
        <f>IF(AND(Q135="",#REF!&gt;0,#REF!&lt;5),K135,0)</f>
        <v>#REF!</v>
      </c>
      <c r="K135" s="148" t="str">
        <f>IF(D135="","ZZZ9",IF(AND(#REF!&gt;0,#REF!&lt;5),D135&amp;#REF!,D135&amp;"9"))</f>
        <v>ZZZ9</v>
      </c>
      <c r="L135" s="147">
        <f t="shared" si="6"/>
        <v>999</v>
      </c>
      <c r="M135" s="155">
        <f t="shared" si="7"/>
        <v>999</v>
      </c>
      <c r="N135" s="149"/>
      <c r="O135" s="150"/>
      <c r="P135" s="151">
        <f t="shared" si="8"/>
        <v>999</v>
      </c>
      <c r="Q135" s="143"/>
    </row>
    <row r="136" spans="1:17" ht="13.8">
      <c r="A136" s="141">
        <v>130</v>
      </c>
      <c r="B136" s="142"/>
      <c r="C136" s="142"/>
      <c r="D136" s="143"/>
      <c r="E136" s="144"/>
      <c r="F136" s="143"/>
      <c r="G136" s="143"/>
      <c r="H136" s="145"/>
      <c r="I136" s="146"/>
      <c r="J136" s="147" t="e">
        <f>IF(AND(Q136="",#REF!&gt;0,#REF!&lt;5),K136,0)</f>
        <v>#REF!</v>
      </c>
      <c r="K136" s="148" t="str">
        <f>IF(D136="","ZZZ9",IF(AND(#REF!&gt;0,#REF!&lt;5),D136&amp;#REF!,D136&amp;"9"))</f>
        <v>ZZZ9</v>
      </c>
      <c r="L136" s="147">
        <f t="shared" ref="L136:L156" si="9">IF(Q136="",999,Q136)</f>
        <v>999</v>
      </c>
      <c r="M136" s="155">
        <f t="shared" ref="M136:M156" si="10">IF(P136=999,999,1)</f>
        <v>999</v>
      </c>
      <c r="N136" s="149"/>
      <c r="O136" s="150"/>
      <c r="P136" s="151">
        <f t="shared" ref="P136:P156" si="11">IF(N136="DA",1,IF(N136="WC",2,IF(N136="SE",3,IF(N136="Q",4,IF(N136="LL",5,999)))))</f>
        <v>999</v>
      </c>
      <c r="Q136" s="143"/>
    </row>
    <row r="137" spans="1:17" ht="13.8">
      <c r="A137" s="141">
        <v>131</v>
      </c>
      <c r="B137" s="142"/>
      <c r="C137" s="142"/>
      <c r="D137" s="143"/>
      <c r="E137" s="144"/>
      <c r="F137" s="143"/>
      <c r="G137" s="143"/>
      <c r="H137" s="145"/>
      <c r="I137" s="146"/>
      <c r="J137" s="147" t="e">
        <f>IF(AND(Q137="",#REF!&gt;0,#REF!&lt;5),K137,0)</f>
        <v>#REF!</v>
      </c>
      <c r="K137" s="148" t="str">
        <f>IF(D137="","ZZZ9",IF(AND(#REF!&gt;0,#REF!&lt;5),D137&amp;#REF!,D137&amp;"9"))</f>
        <v>ZZZ9</v>
      </c>
      <c r="L137" s="147">
        <f t="shared" si="9"/>
        <v>999</v>
      </c>
      <c r="M137" s="155">
        <f t="shared" si="10"/>
        <v>999</v>
      </c>
      <c r="N137" s="149"/>
      <c r="O137" s="150"/>
      <c r="P137" s="151">
        <f t="shared" si="11"/>
        <v>999</v>
      </c>
      <c r="Q137" s="143"/>
    </row>
    <row r="138" spans="1:17" ht="13.8">
      <c r="A138" s="141">
        <v>132</v>
      </c>
      <c r="B138" s="142"/>
      <c r="C138" s="142"/>
      <c r="D138" s="143"/>
      <c r="E138" s="144"/>
      <c r="F138" s="143"/>
      <c r="G138" s="143"/>
      <c r="H138" s="145"/>
      <c r="I138" s="146"/>
      <c r="J138" s="147" t="e">
        <f>IF(AND(Q138="",#REF!&gt;0,#REF!&lt;5),K138,0)</f>
        <v>#REF!</v>
      </c>
      <c r="K138" s="148" t="str">
        <f>IF(D138="","ZZZ9",IF(AND(#REF!&gt;0,#REF!&lt;5),D138&amp;#REF!,D138&amp;"9"))</f>
        <v>ZZZ9</v>
      </c>
      <c r="L138" s="147">
        <f t="shared" si="9"/>
        <v>999</v>
      </c>
      <c r="M138" s="155">
        <f t="shared" si="10"/>
        <v>999</v>
      </c>
      <c r="N138" s="149"/>
      <c r="O138" s="150"/>
      <c r="P138" s="151">
        <f t="shared" si="11"/>
        <v>999</v>
      </c>
      <c r="Q138" s="143"/>
    </row>
    <row r="139" spans="1:17" ht="13.8">
      <c r="A139" s="141">
        <v>133</v>
      </c>
      <c r="B139" s="142"/>
      <c r="C139" s="142"/>
      <c r="D139" s="143"/>
      <c r="E139" s="144"/>
      <c r="F139" s="143"/>
      <c r="G139" s="143"/>
      <c r="H139" s="145"/>
      <c r="I139" s="146"/>
      <c r="J139" s="147" t="e">
        <f>IF(AND(Q139="",#REF!&gt;0,#REF!&lt;5),K139,0)</f>
        <v>#REF!</v>
      </c>
      <c r="K139" s="148" t="str">
        <f>IF(D139="","ZZZ9",IF(AND(#REF!&gt;0,#REF!&lt;5),D139&amp;#REF!,D139&amp;"9"))</f>
        <v>ZZZ9</v>
      </c>
      <c r="L139" s="147">
        <f t="shared" si="9"/>
        <v>999</v>
      </c>
      <c r="M139" s="155">
        <f t="shared" si="10"/>
        <v>999</v>
      </c>
      <c r="N139" s="149"/>
      <c r="O139" s="150"/>
      <c r="P139" s="151">
        <f t="shared" si="11"/>
        <v>999</v>
      </c>
      <c r="Q139" s="143"/>
    </row>
    <row r="140" spans="1:17" ht="13.8">
      <c r="A140" s="141">
        <v>134</v>
      </c>
      <c r="B140" s="142"/>
      <c r="C140" s="142"/>
      <c r="D140" s="143"/>
      <c r="E140" s="144"/>
      <c r="F140" s="143"/>
      <c r="G140" s="143"/>
      <c r="H140" s="145"/>
      <c r="I140" s="146"/>
      <c r="J140" s="147" t="e">
        <f>IF(AND(Q140="",#REF!&gt;0,#REF!&lt;5),K140,0)</f>
        <v>#REF!</v>
      </c>
      <c r="K140" s="148" t="str">
        <f>IF(D140="","ZZZ9",IF(AND(#REF!&gt;0,#REF!&lt;5),D140&amp;#REF!,D140&amp;"9"))</f>
        <v>ZZZ9</v>
      </c>
      <c r="L140" s="147">
        <f t="shared" si="9"/>
        <v>999</v>
      </c>
      <c r="M140" s="155">
        <f t="shared" si="10"/>
        <v>999</v>
      </c>
      <c r="N140" s="149"/>
      <c r="O140" s="150"/>
      <c r="P140" s="151">
        <f t="shared" si="11"/>
        <v>999</v>
      </c>
      <c r="Q140" s="143"/>
    </row>
    <row r="141" spans="1:17" ht="13.8">
      <c r="A141" s="141">
        <v>135</v>
      </c>
      <c r="B141" s="142"/>
      <c r="C141" s="142"/>
      <c r="D141" s="143"/>
      <c r="E141" s="144"/>
      <c r="F141" s="143"/>
      <c r="G141" s="143"/>
      <c r="H141" s="145"/>
      <c r="I141" s="146"/>
      <c r="J141" s="147" t="e">
        <f>IF(AND(Q141="",#REF!&gt;0,#REF!&lt;5),K141,0)</f>
        <v>#REF!</v>
      </c>
      <c r="K141" s="148" t="str">
        <f>IF(D141="","ZZZ9",IF(AND(#REF!&gt;0,#REF!&lt;5),D141&amp;#REF!,D141&amp;"9"))</f>
        <v>ZZZ9</v>
      </c>
      <c r="L141" s="147">
        <f t="shared" si="9"/>
        <v>999</v>
      </c>
      <c r="M141" s="155">
        <f t="shared" si="10"/>
        <v>999</v>
      </c>
      <c r="N141" s="149"/>
      <c r="O141" s="160"/>
      <c r="P141" s="161">
        <f t="shared" si="11"/>
        <v>999</v>
      </c>
      <c r="Q141" s="146"/>
    </row>
    <row r="142" spans="1:17" ht="13.8">
      <c r="A142" s="141">
        <v>136</v>
      </c>
      <c r="B142" s="142"/>
      <c r="C142" s="142"/>
      <c r="D142" s="143"/>
      <c r="E142" s="144"/>
      <c r="F142" s="143"/>
      <c r="G142" s="143"/>
      <c r="H142" s="145"/>
      <c r="I142" s="146"/>
      <c r="J142" s="147" t="e">
        <f>IF(AND(Q142="",#REF!&gt;0,#REF!&lt;5),K142,0)</f>
        <v>#REF!</v>
      </c>
      <c r="K142" s="148" t="str">
        <f>IF(D142="","ZZZ9",IF(AND(#REF!&gt;0,#REF!&lt;5),D142&amp;#REF!,D142&amp;"9"))</f>
        <v>ZZZ9</v>
      </c>
      <c r="L142" s="147">
        <f t="shared" si="9"/>
        <v>999</v>
      </c>
      <c r="M142" s="155">
        <f t="shared" si="10"/>
        <v>999</v>
      </c>
      <c r="N142" s="149"/>
      <c r="O142" s="150"/>
      <c r="P142" s="151">
        <f t="shared" si="11"/>
        <v>999</v>
      </c>
      <c r="Q142" s="143"/>
    </row>
    <row r="143" spans="1:17" ht="13.8">
      <c r="A143" s="141">
        <v>137</v>
      </c>
      <c r="B143" s="142"/>
      <c r="C143" s="142"/>
      <c r="D143" s="143"/>
      <c r="E143" s="144"/>
      <c r="F143" s="143"/>
      <c r="G143" s="143"/>
      <c r="H143" s="145"/>
      <c r="I143" s="146"/>
      <c r="J143" s="147" t="e">
        <f>IF(AND(Q143="",#REF!&gt;0,#REF!&lt;5),K143,0)</f>
        <v>#REF!</v>
      </c>
      <c r="K143" s="148" t="str">
        <f>IF(D143="","ZZZ9",IF(AND(#REF!&gt;0,#REF!&lt;5),D143&amp;#REF!,D143&amp;"9"))</f>
        <v>ZZZ9</v>
      </c>
      <c r="L143" s="147">
        <f t="shared" si="9"/>
        <v>999</v>
      </c>
      <c r="M143" s="155">
        <f t="shared" si="10"/>
        <v>999</v>
      </c>
      <c r="N143" s="149"/>
      <c r="O143" s="150"/>
      <c r="P143" s="151">
        <f t="shared" si="11"/>
        <v>999</v>
      </c>
      <c r="Q143" s="143"/>
    </row>
    <row r="144" spans="1:17" ht="13.8">
      <c r="A144" s="141">
        <v>138</v>
      </c>
      <c r="B144" s="142"/>
      <c r="C144" s="142"/>
      <c r="D144" s="143"/>
      <c r="E144" s="144"/>
      <c r="F144" s="143"/>
      <c r="G144" s="143"/>
      <c r="H144" s="145"/>
      <c r="I144" s="146"/>
      <c r="J144" s="147" t="e">
        <f>IF(AND(Q144="",#REF!&gt;0,#REF!&lt;5),K144,0)</f>
        <v>#REF!</v>
      </c>
      <c r="K144" s="148" t="str">
        <f>IF(D144="","ZZZ9",IF(AND(#REF!&gt;0,#REF!&lt;5),D144&amp;#REF!,D144&amp;"9"))</f>
        <v>ZZZ9</v>
      </c>
      <c r="L144" s="147">
        <f t="shared" si="9"/>
        <v>999</v>
      </c>
      <c r="M144" s="155">
        <f t="shared" si="10"/>
        <v>999</v>
      </c>
      <c r="N144" s="149"/>
      <c r="O144" s="150"/>
      <c r="P144" s="151">
        <f t="shared" si="11"/>
        <v>999</v>
      </c>
      <c r="Q144" s="143"/>
    </row>
    <row r="145" spans="1:17" ht="13.8">
      <c r="A145" s="141">
        <v>139</v>
      </c>
      <c r="B145" s="142"/>
      <c r="C145" s="142"/>
      <c r="D145" s="143"/>
      <c r="E145" s="144"/>
      <c r="F145" s="143"/>
      <c r="G145" s="143"/>
      <c r="H145" s="145"/>
      <c r="I145" s="146"/>
      <c r="J145" s="147" t="e">
        <f>IF(AND(Q145="",#REF!&gt;0,#REF!&lt;5),K145,0)</f>
        <v>#REF!</v>
      </c>
      <c r="K145" s="148" t="str">
        <f>IF(D145="","ZZZ9",IF(AND(#REF!&gt;0,#REF!&lt;5),D145&amp;#REF!,D145&amp;"9"))</f>
        <v>ZZZ9</v>
      </c>
      <c r="L145" s="147">
        <f t="shared" si="9"/>
        <v>999</v>
      </c>
      <c r="M145" s="155">
        <f t="shared" si="10"/>
        <v>999</v>
      </c>
      <c r="N145" s="149"/>
      <c r="O145" s="150"/>
      <c r="P145" s="151">
        <f t="shared" si="11"/>
        <v>999</v>
      </c>
      <c r="Q145" s="143"/>
    </row>
    <row r="146" spans="1:17" ht="13.8">
      <c r="A146" s="141">
        <v>140</v>
      </c>
      <c r="B146" s="142"/>
      <c r="C146" s="142"/>
      <c r="D146" s="143"/>
      <c r="E146" s="144"/>
      <c r="F146" s="143"/>
      <c r="G146" s="143"/>
      <c r="H146" s="145"/>
      <c r="I146" s="146"/>
      <c r="J146" s="147" t="e">
        <f>IF(AND(Q146="",#REF!&gt;0,#REF!&lt;5),K146,0)</f>
        <v>#REF!</v>
      </c>
      <c r="K146" s="148" t="str">
        <f>IF(D146="","ZZZ9",IF(AND(#REF!&gt;0,#REF!&lt;5),D146&amp;#REF!,D146&amp;"9"))</f>
        <v>ZZZ9</v>
      </c>
      <c r="L146" s="147">
        <f t="shared" si="9"/>
        <v>999</v>
      </c>
      <c r="M146" s="155">
        <f t="shared" si="10"/>
        <v>999</v>
      </c>
      <c r="N146" s="149"/>
      <c r="O146" s="150"/>
      <c r="P146" s="151">
        <f t="shared" si="11"/>
        <v>999</v>
      </c>
      <c r="Q146" s="143"/>
    </row>
    <row r="147" spans="1:17" ht="13.8">
      <c r="A147" s="141">
        <v>141</v>
      </c>
      <c r="B147" s="142"/>
      <c r="C147" s="142"/>
      <c r="D147" s="143"/>
      <c r="E147" s="144"/>
      <c r="F147" s="143"/>
      <c r="G147" s="143"/>
      <c r="H147" s="145"/>
      <c r="I147" s="146"/>
      <c r="J147" s="147" t="e">
        <f>IF(AND(Q147="",#REF!&gt;0,#REF!&lt;5),K147,0)</f>
        <v>#REF!</v>
      </c>
      <c r="K147" s="148" t="str">
        <f>IF(D147="","ZZZ9",IF(AND(#REF!&gt;0,#REF!&lt;5),D147&amp;#REF!,D147&amp;"9"))</f>
        <v>ZZZ9</v>
      </c>
      <c r="L147" s="147">
        <f t="shared" si="9"/>
        <v>999</v>
      </c>
      <c r="M147" s="155">
        <f t="shared" si="10"/>
        <v>999</v>
      </c>
      <c r="N147" s="149"/>
      <c r="O147" s="150"/>
      <c r="P147" s="151">
        <f t="shared" si="11"/>
        <v>999</v>
      </c>
      <c r="Q147" s="143"/>
    </row>
    <row r="148" spans="1:17" ht="13.8">
      <c r="A148" s="141">
        <v>142</v>
      </c>
      <c r="B148" s="142"/>
      <c r="C148" s="142"/>
      <c r="D148" s="143"/>
      <c r="E148" s="144"/>
      <c r="F148" s="143"/>
      <c r="G148" s="143"/>
      <c r="H148" s="145"/>
      <c r="I148" s="146"/>
      <c r="J148" s="147" t="e">
        <f>IF(AND(Q148="",#REF!&gt;0,#REF!&lt;5),K148,0)</f>
        <v>#REF!</v>
      </c>
      <c r="K148" s="148" t="str">
        <f>IF(D148="","ZZZ9",IF(AND(#REF!&gt;0,#REF!&lt;5),D148&amp;#REF!,D148&amp;"9"))</f>
        <v>ZZZ9</v>
      </c>
      <c r="L148" s="147">
        <f t="shared" si="9"/>
        <v>999</v>
      </c>
      <c r="M148" s="155">
        <f t="shared" si="10"/>
        <v>999</v>
      </c>
      <c r="N148" s="149"/>
      <c r="O148" s="160"/>
      <c r="P148" s="161">
        <f t="shared" si="11"/>
        <v>999</v>
      </c>
      <c r="Q148" s="146"/>
    </row>
    <row r="149" spans="1:17" ht="13.8">
      <c r="A149" s="141">
        <v>143</v>
      </c>
      <c r="B149" s="142"/>
      <c r="C149" s="142"/>
      <c r="D149" s="143"/>
      <c r="E149" s="144"/>
      <c r="F149" s="143"/>
      <c r="G149" s="143"/>
      <c r="H149" s="145"/>
      <c r="I149" s="146"/>
      <c r="J149" s="147" t="e">
        <f>IF(AND(Q149="",#REF!&gt;0,#REF!&lt;5),K149,0)</f>
        <v>#REF!</v>
      </c>
      <c r="K149" s="148" t="str">
        <f>IF(D149="","ZZZ9",IF(AND(#REF!&gt;0,#REF!&lt;5),D149&amp;#REF!,D149&amp;"9"))</f>
        <v>ZZZ9</v>
      </c>
      <c r="L149" s="147">
        <f t="shared" si="9"/>
        <v>999</v>
      </c>
      <c r="M149" s="155">
        <f t="shared" si="10"/>
        <v>999</v>
      </c>
      <c r="N149" s="149"/>
      <c r="O149" s="150"/>
      <c r="P149" s="151">
        <f t="shared" si="11"/>
        <v>999</v>
      </c>
      <c r="Q149" s="143"/>
    </row>
    <row r="150" spans="1:17" ht="13.8">
      <c r="A150" s="141">
        <v>144</v>
      </c>
      <c r="B150" s="142"/>
      <c r="C150" s="142"/>
      <c r="D150" s="143"/>
      <c r="E150" s="144"/>
      <c r="F150" s="143"/>
      <c r="G150" s="143"/>
      <c r="H150" s="145"/>
      <c r="I150" s="146"/>
      <c r="J150" s="147" t="e">
        <f>IF(AND(Q150="",#REF!&gt;0,#REF!&lt;5),K150,0)</f>
        <v>#REF!</v>
      </c>
      <c r="K150" s="148" t="str">
        <f>IF(D150="","ZZZ9",IF(AND(#REF!&gt;0,#REF!&lt;5),D150&amp;#REF!,D150&amp;"9"))</f>
        <v>ZZZ9</v>
      </c>
      <c r="L150" s="147">
        <f t="shared" si="9"/>
        <v>999</v>
      </c>
      <c r="M150" s="155">
        <f t="shared" si="10"/>
        <v>999</v>
      </c>
      <c r="N150" s="149"/>
      <c r="O150" s="150"/>
      <c r="P150" s="151">
        <f t="shared" si="11"/>
        <v>999</v>
      </c>
      <c r="Q150" s="143"/>
    </row>
    <row r="151" spans="1:17" ht="13.8">
      <c r="A151" s="141">
        <v>145</v>
      </c>
      <c r="B151" s="142"/>
      <c r="C151" s="142"/>
      <c r="D151" s="143"/>
      <c r="E151" s="144"/>
      <c r="F151" s="143"/>
      <c r="G151" s="143"/>
      <c r="H151" s="145"/>
      <c r="I151" s="146"/>
      <c r="J151" s="147" t="e">
        <f>IF(AND(Q151="",#REF!&gt;0,#REF!&lt;5),K151,0)</f>
        <v>#REF!</v>
      </c>
      <c r="K151" s="148" t="str">
        <f>IF(D151="","ZZZ9",IF(AND(#REF!&gt;0,#REF!&lt;5),D151&amp;#REF!,D151&amp;"9"))</f>
        <v>ZZZ9</v>
      </c>
      <c r="L151" s="147">
        <f t="shared" si="9"/>
        <v>999</v>
      </c>
      <c r="M151" s="155">
        <f t="shared" si="10"/>
        <v>999</v>
      </c>
      <c r="N151" s="149"/>
      <c r="O151" s="150"/>
      <c r="P151" s="151">
        <f t="shared" si="11"/>
        <v>999</v>
      </c>
      <c r="Q151" s="143"/>
    </row>
    <row r="152" spans="1:17" ht="13.8">
      <c r="A152" s="141">
        <v>146</v>
      </c>
      <c r="B152" s="142"/>
      <c r="C152" s="142"/>
      <c r="D152" s="143"/>
      <c r="E152" s="144"/>
      <c r="F152" s="143"/>
      <c r="G152" s="143"/>
      <c r="H152" s="145"/>
      <c r="I152" s="146"/>
      <c r="J152" s="147" t="e">
        <f>IF(AND(Q152="",#REF!&gt;0,#REF!&lt;5),K152,0)</f>
        <v>#REF!</v>
      </c>
      <c r="K152" s="148" t="str">
        <f>IF(D152="","ZZZ9",IF(AND(#REF!&gt;0,#REF!&lt;5),D152&amp;#REF!,D152&amp;"9"))</f>
        <v>ZZZ9</v>
      </c>
      <c r="L152" s="147">
        <f t="shared" si="9"/>
        <v>999</v>
      </c>
      <c r="M152" s="155">
        <f t="shared" si="10"/>
        <v>999</v>
      </c>
      <c r="N152" s="149"/>
      <c r="O152" s="150"/>
      <c r="P152" s="151">
        <f t="shared" si="11"/>
        <v>999</v>
      </c>
      <c r="Q152" s="143"/>
    </row>
    <row r="153" spans="1:17" ht="13.8">
      <c r="A153" s="141">
        <v>147</v>
      </c>
      <c r="B153" s="142"/>
      <c r="C153" s="142"/>
      <c r="D153" s="143"/>
      <c r="E153" s="144"/>
      <c r="F153" s="143"/>
      <c r="G153" s="143"/>
      <c r="H153" s="145"/>
      <c r="I153" s="146"/>
      <c r="J153" s="147" t="e">
        <f>IF(AND(Q153="",#REF!&gt;0,#REF!&lt;5),K153,0)</f>
        <v>#REF!</v>
      </c>
      <c r="K153" s="148" t="str">
        <f>IF(D153="","ZZZ9",IF(AND(#REF!&gt;0,#REF!&lt;5),D153&amp;#REF!,D153&amp;"9"))</f>
        <v>ZZZ9</v>
      </c>
      <c r="L153" s="147">
        <f t="shared" si="9"/>
        <v>999</v>
      </c>
      <c r="M153" s="155">
        <f t="shared" si="10"/>
        <v>999</v>
      </c>
      <c r="N153" s="149"/>
      <c r="O153" s="150"/>
      <c r="P153" s="151">
        <f t="shared" si="11"/>
        <v>999</v>
      </c>
      <c r="Q153" s="143"/>
    </row>
    <row r="154" spans="1:17" ht="13.8">
      <c r="A154" s="141">
        <v>148</v>
      </c>
      <c r="B154" s="142"/>
      <c r="C154" s="142"/>
      <c r="D154" s="143"/>
      <c r="E154" s="144"/>
      <c r="F154" s="143"/>
      <c r="G154" s="143"/>
      <c r="H154" s="145"/>
      <c r="I154" s="146"/>
      <c r="J154" s="147" t="e">
        <f>IF(AND(Q154="",#REF!&gt;0,#REF!&lt;5),K154,0)</f>
        <v>#REF!</v>
      </c>
      <c r="K154" s="148" t="str">
        <f>IF(D154="","ZZZ9",IF(AND(#REF!&gt;0,#REF!&lt;5),D154&amp;#REF!,D154&amp;"9"))</f>
        <v>ZZZ9</v>
      </c>
      <c r="L154" s="147">
        <f t="shared" si="9"/>
        <v>999</v>
      </c>
      <c r="M154" s="155">
        <f t="shared" si="10"/>
        <v>999</v>
      </c>
      <c r="N154" s="149"/>
      <c r="O154" s="150"/>
      <c r="P154" s="151">
        <f t="shared" si="11"/>
        <v>999</v>
      </c>
      <c r="Q154" s="143"/>
    </row>
    <row r="155" spans="1:17" ht="13.8">
      <c r="A155" s="141">
        <v>149</v>
      </c>
      <c r="B155" s="142"/>
      <c r="C155" s="142"/>
      <c r="D155" s="143"/>
      <c r="E155" s="144"/>
      <c r="F155" s="143"/>
      <c r="G155" s="143"/>
      <c r="H155" s="145"/>
      <c r="I155" s="146"/>
      <c r="J155" s="147" t="e">
        <f>IF(AND(Q155="",#REF!&gt;0,#REF!&lt;5),K155,0)</f>
        <v>#REF!</v>
      </c>
      <c r="K155" s="148" t="str">
        <f>IF(D155="","ZZZ9",IF(AND(#REF!&gt;0,#REF!&lt;5),D155&amp;#REF!,D155&amp;"9"))</f>
        <v>ZZZ9</v>
      </c>
      <c r="L155" s="147">
        <f t="shared" si="9"/>
        <v>999</v>
      </c>
      <c r="M155" s="155">
        <f t="shared" si="10"/>
        <v>999</v>
      </c>
      <c r="N155" s="149"/>
      <c r="O155" s="150"/>
      <c r="P155" s="151">
        <f t="shared" si="11"/>
        <v>999</v>
      </c>
      <c r="Q155" s="143"/>
    </row>
    <row r="156" spans="1:17" ht="13.8">
      <c r="A156" s="141">
        <v>150</v>
      </c>
      <c r="B156" s="142"/>
      <c r="C156" s="142"/>
      <c r="D156" s="143"/>
      <c r="E156" s="144"/>
      <c r="F156" s="143"/>
      <c r="G156" s="143"/>
      <c r="H156" s="145"/>
      <c r="I156" s="146"/>
      <c r="J156" s="147" t="e">
        <f>IF(AND(Q156="",#REF!&gt;0,#REF!&lt;5),K156,0)</f>
        <v>#REF!</v>
      </c>
      <c r="K156" s="148" t="str">
        <f>IF(D156="","ZZZ9",IF(AND(#REF!&gt;0,#REF!&lt;5),D156&amp;#REF!,D156&amp;"9"))</f>
        <v>ZZZ9</v>
      </c>
      <c r="L156" s="147">
        <f t="shared" si="9"/>
        <v>999</v>
      </c>
      <c r="M156" s="155">
        <f t="shared" si="10"/>
        <v>999</v>
      </c>
      <c r="N156" s="149"/>
      <c r="O156" s="150"/>
      <c r="P156" s="151">
        <f t="shared" si="11"/>
        <v>999</v>
      </c>
      <c r="Q156" s="143"/>
    </row>
  </sheetData>
  <conditionalFormatting sqref="J7:J156">
    <cfRule type="cellIs" dxfId="87" priority="24" stopIfTrue="1" operator="equal">
      <formula>"Z"</formula>
    </cfRule>
  </conditionalFormatting>
  <conditionalFormatting sqref="A7:D156">
    <cfRule type="expression" dxfId="86" priority="1" stopIfTrue="1">
      <formula>$Q7&gt;=1</formula>
    </cfRule>
  </conditionalFormatting>
  <conditionalFormatting sqref="E7:E156">
    <cfRule type="expression" dxfId="85" priority="21" stopIfTrue="1">
      <formula>AND(ROUNDDOWN(($A$4-E7)/365.25,0)&lt;=13,G7&lt;&gt;"OK")</formula>
    </cfRule>
  </conditionalFormatting>
  <conditionalFormatting sqref="E7:E156">
    <cfRule type="expression" dxfId="84" priority="22" stopIfTrue="1">
      <formula>AND(ROUNDDOWN(($A$4-E7)/365.25,0)&lt;=14,G7&lt;&gt;"OK")</formula>
    </cfRule>
  </conditionalFormatting>
  <conditionalFormatting sqref="E7:E156">
    <cfRule type="expression" dxfId="83" priority="23" stopIfTrue="1">
      <formula>AND(ROUNDDOWN(($A$4-E7)/365.25,0)&lt;=17,G7&lt;&gt;"OK")</formula>
    </cfRule>
  </conditionalFormatting>
  <printOptions horizontalCentered="1"/>
  <pageMargins left="0.35000000000000003" right="0.35000000000000003" top="0.6854330708661418" bottom="0.6854330708661418" header="0.39015748031496061" footer="0.39015748031496061"/>
  <pageSetup paperSize="0" fitToWidth="0" fitToHeight="0" pageOrder="overThenDown" orientation="landscape" horizontalDpi="0" verticalDpi="0" copies="0"/>
  <headerFooter alignWithMargins="0"/>
  <colBreaks count="1" manualBreakCount="1">
    <brk id="17" man="1"/>
  </colBreaks>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abSelected="1" workbookViewId="0">
      <selection sqref="A1:F1"/>
    </sheetView>
  </sheetViews>
  <sheetFormatPr defaultRowHeight="14.7"/>
  <cols>
    <col min="1" max="1" width="5" customWidth="1"/>
    <col min="2" max="2" width="4.09765625" customWidth="1"/>
    <col min="3" max="3" width="7.69921875" customWidth="1"/>
    <col min="4" max="4" width="6.59765625" customWidth="1"/>
    <col min="5" max="5" width="8.59765625" customWidth="1"/>
    <col min="6" max="6" width="6.59765625" customWidth="1"/>
    <col min="7" max="7" width="8.59765625" customWidth="1"/>
    <col min="8" max="8" width="6.59765625" customWidth="1"/>
    <col min="9" max="9" width="8.59765625" customWidth="1"/>
    <col min="10" max="10" width="7.296875" customWidth="1"/>
    <col min="11" max="12" width="7.8984375" customWidth="1"/>
    <col min="13" max="13" width="7.296875" customWidth="1"/>
    <col min="14" max="14" width="8.3984375" customWidth="1"/>
    <col min="15" max="16" width="4.09765625" customWidth="1"/>
    <col min="17" max="17" width="11.19921875" customWidth="1"/>
    <col min="18" max="18" width="7.296875" customWidth="1"/>
    <col min="19" max="19" width="6.8984375" customWidth="1"/>
    <col min="20" max="24" width="8.3984375" customWidth="1"/>
    <col min="25" max="37" width="8.3984375" hidden="1" customWidth="1"/>
    <col min="38" max="64" width="8.3984375" customWidth="1"/>
  </cols>
  <sheetData>
    <row r="1" spans="1:37" ht="24.6">
      <c r="A1" s="276" t="str">
        <f>Altalanos!$A$6</f>
        <v>Kinder Kupa 3.</v>
      </c>
      <c r="B1" s="276"/>
      <c r="C1" s="276"/>
      <c r="D1" s="276"/>
      <c r="E1" s="276"/>
      <c r="F1" s="276"/>
      <c r="G1" s="164"/>
      <c r="H1" s="165" t="s">
        <v>40</v>
      </c>
      <c r="I1" s="166"/>
      <c r="J1" s="167"/>
      <c r="L1" s="168"/>
      <c r="M1" s="169"/>
      <c r="N1" s="170"/>
      <c r="O1" s="170"/>
      <c r="P1" s="170"/>
      <c r="Q1" s="171"/>
      <c r="R1" s="170"/>
      <c r="S1" s="172"/>
      <c r="AB1" s="173" t="e">
        <f>IF(Y5=1,CONCATENATE(VLOOKUP(Y3,AA16:AH27,2)),CONCATENATE(VLOOKUP(Y3,AA2:AK13,2)))</f>
        <v>#N/A</v>
      </c>
      <c r="AC1" s="173" t="e">
        <f>IF(Y5=1,CONCATENATE(VLOOKUP(Y3,AA16:AK27,3)),CONCATENATE(VLOOKUP(Y3,AA2:AK13,3)))</f>
        <v>#N/A</v>
      </c>
      <c r="AD1" s="173" t="e">
        <f>IF(Y5=1,CONCATENATE(VLOOKUP(Y3,AA16:AK27,4)),CONCATENATE(VLOOKUP(Y3,AA2:AK13,4)))</f>
        <v>#N/A</v>
      </c>
      <c r="AE1" s="173" t="e">
        <f>IF(Y5=1,CONCATENATE(VLOOKUP(Y3,AA16:AK27,5)),CONCATENATE(VLOOKUP(Y3,AA2:AK13,5)))</f>
        <v>#N/A</v>
      </c>
      <c r="AF1" s="173" t="e">
        <f>IF(Y5=1,CONCATENATE(VLOOKUP(Y3,AA16:AK27,6)),CONCATENATE(VLOOKUP(Y3,AA2:AK13,6)))</f>
        <v>#N/A</v>
      </c>
      <c r="AG1" s="173" t="e">
        <f>IF(Y5=1,CONCATENATE(VLOOKUP(Y3,AA16:AK27,7)),CONCATENATE(VLOOKUP(Y3,AA2:AK13,7)))</f>
        <v>#N/A</v>
      </c>
      <c r="AH1" s="173" t="e">
        <f>IF(Y5=1,CONCATENATE(VLOOKUP(Y3,AA16:AK27,8)),CONCATENATE(VLOOKUP(Y3,AA2:AK13,8)))</f>
        <v>#N/A</v>
      </c>
      <c r="AI1" s="173" t="e">
        <f>IF(Y5=1,CONCATENATE(VLOOKUP(Y3,AA16:AK27,9)),CONCATENATE(VLOOKUP(Y3,AA2:AK13,9)))</f>
        <v>#N/A</v>
      </c>
      <c r="AJ1" s="173" t="e">
        <f>IF(Y5=1,CONCATENATE(VLOOKUP(Y3,AA16:AK27,10)),CONCATENATE(VLOOKUP(Y3,AA2:AK13,10)))</f>
        <v>#N/A</v>
      </c>
      <c r="AK1" s="173" t="e">
        <f>IF(Y5=1,CONCATENATE(VLOOKUP(Y3,AA16:AK27,11)),CONCATENATE(VLOOKUP(Y3,AA2:AK13,11)))</f>
        <v>#N/A</v>
      </c>
    </row>
    <row r="2" spans="1:37" ht="13.8">
      <c r="A2" s="174" t="s">
        <v>41</v>
      </c>
      <c r="B2" s="175"/>
      <c r="C2" s="175"/>
      <c r="D2" s="175"/>
      <c r="E2" s="175" t="str">
        <f>Altalanos!$A$8</f>
        <v>L10</v>
      </c>
      <c r="F2" s="175"/>
      <c r="G2" s="176"/>
      <c r="H2" s="177"/>
      <c r="I2" s="177"/>
      <c r="J2" s="178"/>
      <c r="K2" s="168"/>
      <c r="L2" s="168"/>
      <c r="M2" s="179"/>
      <c r="N2" s="180"/>
      <c r="O2" s="181"/>
      <c r="P2" s="180"/>
      <c r="Q2" s="181"/>
      <c r="R2" s="180"/>
      <c r="S2" s="172"/>
      <c r="Y2" s="182"/>
      <c r="Z2" s="183"/>
      <c r="AA2" s="183" t="s">
        <v>82</v>
      </c>
      <c r="AB2" s="184">
        <v>150</v>
      </c>
      <c r="AC2" s="184">
        <v>120</v>
      </c>
      <c r="AD2" s="184">
        <v>100</v>
      </c>
      <c r="AE2" s="184">
        <v>80</v>
      </c>
      <c r="AF2" s="184">
        <v>70</v>
      </c>
      <c r="AG2" s="184">
        <v>60</v>
      </c>
      <c r="AH2" s="184">
        <v>55</v>
      </c>
      <c r="AI2" s="184">
        <v>50</v>
      </c>
      <c r="AJ2" s="184">
        <v>45</v>
      </c>
      <c r="AK2" s="184">
        <v>40</v>
      </c>
    </row>
    <row r="3" spans="1:37" ht="13.8">
      <c r="A3" s="56" t="s">
        <v>27</v>
      </c>
      <c r="B3" s="56"/>
      <c r="C3" s="56"/>
      <c r="D3" s="56"/>
      <c r="E3" s="56" t="s">
        <v>15</v>
      </c>
      <c r="F3" s="56"/>
      <c r="G3" s="56"/>
      <c r="H3" s="56" t="s">
        <v>45</v>
      </c>
      <c r="I3" s="56"/>
      <c r="J3" s="185"/>
      <c r="K3" s="56"/>
      <c r="L3" s="57"/>
      <c r="M3" s="57" t="s">
        <v>46</v>
      </c>
      <c r="N3" s="186"/>
      <c r="O3" s="187"/>
      <c r="P3" s="186"/>
      <c r="Q3" s="188" t="s">
        <v>83</v>
      </c>
      <c r="R3" s="189" t="s">
        <v>84</v>
      </c>
      <c r="S3" s="189" t="s">
        <v>85</v>
      </c>
      <c r="Y3" s="183">
        <f>IF(H4="OB","A",IF(H4="IX","W",H4))</f>
        <v>0</v>
      </c>
      <c r="Z3" s="183"/>
      <c r="AA3" s="183" t="s">
        <v>86</v>
      </c>
      <c r="AB3" s="184">
        <v>120</v>
      </c>
      <c r="AC3" s="184">
        <v>90</v>
      </c>
      <c r="AD3" s="184">
        <v>65</v>
      </c>
      <c r="AE3" s="184">
        <v>55</v>
      </c>
      <c r="AF3" s="184">
        <v>50</v>
      </c>
      <c r="AG3" s="184">
        <v>45</v>
      </c>
      <c r="AH3" s="184">
        <v>40</v>
      </c>
      <c r="AI3" s="184">
        <v>35</v>
      </c>
      <c r="AJ3" s="184">
        <v>25</v>
      </c>
      <c r="AK3" s="184">
        <v>20</v>
      </c>
    </row>
    <row r="4" spans="1:37" ht="13.8">
      <c r="A4" s="277" t="str">
        <f>Altalanos!$A$10</f>
        <v>2022.04.02-04</v>
      </c>
      <c r="B4" s="277"/>
      <c r="C4" s="277"/>
      <c r="D4" s="190"/>
      <c r="E4" s="191" t="str">
        <f>Altalanos!$C$10</f>
        <v>Mogyoród</v>
      </c>
      <c r="F4" s="191"/>
      <c r="G4" s="191"/>
      <c r="H4" s="192"/>
      <c r="I4" s="191"/>
      <c r="J4" s="193"/>
      <c r="K4" s="192"/>
      <c r="L4" s="194"/>
      <c r="M4" s="195" t="str">
        <f>Altalanos!$E$10</f>
        <v>Krupanics Veronika</v>
      </c>
      <c r="N4" s="196"/>
      <c r="O4" s="197"/>
      <c r="P4" s="196"/>
      <c r="Q4" s="198" t="s">
        <v>87</v>
      </c>
      <c r="R4" s="199" t="s">
        <v>88</v>
      </c>
      <c r="S4" s="199" t="s">
        <v>89</v>
      </c>
      <c r="Y4" s="183"/>
      <c r="Z4" s="183"/>
      <c r="AA4" s="183" t="s">
        <v>90</v>
      </c>
      <c r="AB4" s="184">
        <v>90</v>
      </c>
      <c r="AC4" s="184">
        <v>60</v>
      </c>
      <c r="AD4" s="184">
        <v>45</v>
      </c>
      <c r="AE4" s="184">
        <v>34</v>
      </c>
      <c r="AF4" s="184">
        <v>27</v>
      </c>
      <c r="AG4" s="184">
        <v>22</v>
      </c>
      <c r="AH4" s="184">
        <v>18</v>
      </c>
      <c r="AI4" s="184">
        <v>15</v>
      </c>
      <c r="AJ4" s="184">
        <v>12</v>
      </c>
      <c r="AK4" s="184">
        <v>9</v>
      </c>
    </row>
    <row r="5" spans="1:37" ht="13.8">
      <c r="A5" s="33"/>
      <c r="B5" s="33" t="s">
        <v>91</v>
      </c>
      <c r="C5" s="200" t="s">
        <v>92</v>
      </c>
      <c r="D5" s="33" t="s">
        <v>93</v>
      </c>
      <c r="E5" s="33" t="s">
        <v>94</v>
      </c>
      <c r="F5" s="33"/>
      <c r="G5" s="33" t="s">
        <v>31</v>
      </c>
      <c r="H5" s="33"/>
      <c r="I5" s="33" t="s">
        <v>48</v>
      </c>
      <c r="J5" s="33"/>
      <c r="K5" s="201" t="s">
        <v>95</v>
      </c>
      <c r="L5" s="201" t="s">
        <v>96</v>
      </c>
      <c r="M5" s="201" t="s">
        <v>97</v>
      </c>
      <c r="N5" s="172"/>
      <c r="O5" s="172"/>
      <c r="P5" s="172"/>
      <c r="Q5" s="202" t="s">
        <v>98</v>
      </c>
      <c r="R5" s="203" t="s">
        <v>99</v>
      </c>
      <c r="S5" s="203" t="s">
        <v>100</v>
      </c>
      <c r="Y5" s="183">
        <f>IF(OR(Altalanos!$A$8="F1",Altalanos!$A$8="F2",Altalanos!$A$8="N1",Altalanos!$A$8="N2"),1,2)</f>
        <v>2</v>
      </c>
      <c r="Z5" s="183"/>
      <c r="AA5" s="183" t="s">
        <v>101</v>
      </c>
      <c r="AB5" s="184">
        <v>60</v>
      </c>
      <c r="AC5" s="184">
        <v>40</v>
      </c>
      <c r="AD5" s="184">
        <v>30</v>
      </c>
      <c r="AE5" s="184">
        <v>20</v>
      </c>
      <c r="AF5" s="184">
        <v>18</v>
      </c>
      <c r="AG5" s="184">
        <v>15</v>
      </c>
      <c r="AH5" s="184">
        <v>12</v>
      </c>
      <c r="AI5" s="184">
        <v>10</v>
      </c>
      <c r="AJ5" s="184">
        <v>8</v>
      </c>
      <c r="AK5" s="184">
        <v>6</v>
      </c>
    </row>
    <row r="6" spans="1:37" ht="13.8">
      <c r="A6" s="204"/>
      <c r="B6" s="204"/>
      <c r="C6" s="205"/>
      <c r="D6" s="204"/>
      <c r="E6" s="204"/>
      <c r="F6" s="204"/>
      <c r="G6" s="204"/>
      <c r="H6" s="204"/>
      <c r="I6" s="204"/>
      <c r="J6" s="204"/>
      <c r="K6" s="204"/>
      <c r="L6" s="204"/>
      <c r="M6" s="204"/>
      <c r="N6" s="172"/>
      <c r="O6" s="172"/>
      <c r="P6" s="172"/>
      <c r="Q6" s="172"/>
      <c r="R6" s="172"/>
      <c r="S6" s="172"/>
      <c r="Y6" s="183"/>
      <c r="Z6" s="183"/>
      <c r="AA6" s="183" t="s">
        <v>102</v>
      </c>
      <c r="AB6" s="184">
        <v>40</v>
      </c>
      <c r="AC6" s="184">
        <v>25</v>
      </c>
      <c r="AD6" s="184">
        <v>18</v>
      </c>
      <c r="AE6" s="184">
        <v>13</v>
      </c>
      <c r="AF6" s="184">
        <v>10</v>
      </c>
      <c r="AG6" s="184">
        <v>8</v>
      </c>
      <c r="AH6" s="184">
        <v>6</v>
      </c>
      <c r="AI6" s="184">
        <v>5</v>
      </c>
      <c r="AJ6" s="184">
        <v>4</v>
      </c>
      <c r="AK6" s="184">
        <v>3</v>
      </c>
    </row>
    <row r="7" spans="1:37" ht="13.8">
      <c r="A7" s="206" t="s">
        <v>82</v>
      </c>
      <c r="B7" s="207">
        <v>1</v>
      </c>
      <c r="C7" s="208">
        <f>IF($B7="","",VLOOKUP($B7,'L10 előkészítő'!$A$7:$O$22,5))</f>
        <v>0</v>
      </c>
      <c r="D7" s="208">
        <f>IF($B7="","",VLOOKUP($B7,'L10 előkészítő'!$A$7:$O$22,15))</f>
        <v>0</v>
      </c>
      <c r="E7" s="278" t="str">
        <f>UPPER(IF($B7="","",VLOOKUP($B7,'L10 előkészítő'!$A$7:$O$22,2)))</f>
        <v>NAGY</v>
      </c>
      <c r="F7" s="278"/>
      <c r="G7" s="278" t="str">
        <f>IF($B7="","",VLOOKUP($B7,'L10 előkészítő'!$A$7:$O$22,3))</f>
        <v>Nóra</v>
      </c>
      <c r="H7" s="278"/>
      <c r="I7" s="209" t="str">
        <f>IF($B7="","",VLOOKUP($B7,'L10 előkészítő'!$A$7:$O$22,4))</f>
        <v>Bibic</v>
      </c>
      <c r="J7" s="204"/>
      <c r="K7" s="210">
        <v>2</v>
      </c>
      <c r="L7" s="211" t="e">
        <f>IF(K7="","",CONCATENATE(VLOOKUP($Y$3,$AB$1:$AK$1,K7)," pont"))</f>
        <v>#N/A</v>
      </c>
      <c r="M7" s="212"/>
      <c r="N7" s="172"/>
      <c r="O7" s="172"/>
      <c r="P7" s="172"/>
      <c r="Q7" s="172"/>
      <c r="R7" s="172"/>
      <c r="S7" s="172"/>
      <c r="Y7" s="183"/>
      <c r="Z7" s="183"/>
      <c r="AA7" s="183" t="s">
        <v>103</v>
      </c>
      <c r="AB7" s="184">
        <v>25</v>
      </c>
      <c r="AC7" s="184">
        <v>15</v>
      </c>
      <c r="AD7" s="184">
        <v>13</v>
      </c>
      <c r="AE7" s="184">
        <v>8</v>
      </c>
      <c r="AF7" s="184">
        <v>6</v>
      </c>
      <c r="AG7" s="184">
        <v>4</v>
      </c>
      <c r="AH7" s="184">
        <v>3</v>
      </c>
      <c r="AI7" s="184">
        <v>2</v>
      </c>
      <c r="AJ7" s="184">
        <v>1</v>
      </c>
      <c r="AK7" s="184">
        <v>0</v>
      </c>
    </row>
    <row r="8" spans="1:37" ht="13.8">
      <c r="A8" s="206"/>
      <c r="B8" s="213"/>
      <c r="C8" s="214"/>
      <c r="D8" s="214"/>
      <c r="E8" s="214"/>
      <c r="F8" s="214"/>
      <c r="G8" s="214"/>
      <c r="H8" s="214"/>
      <c r="I8" s="214"/>
      <c r="J8" s="204"/>
      <c r="K8" s="206"/>
      <c r="L8" s="206"/>
      <c r="M8" s="215"/>
      <c r="N8" s="172"/>
      <c r="O8" s="172"/>
      <c r="P8" s="172"/>
      <c r="Q8" s="172"/>
      <c r="R8" s="172"/>
      <c r="S8" s="172"/>
      <c r="Y8" s="183"/>
      <c r="Z8" s="183"/>
      <c r="AA8" s="183" t="s">
        <v>104</v>
      </c>
      <c r="AB8" s="184">
        <v>15</v>
      </c>
      <c r="AC8" s="184">
        <v>10</v>
      </c>
      <c r="AD8" s="184">
        <v>7</v>
      </c>
      <c r="AE8" s="184">
        <v>5</v>
      </c>
      <c r="AF8" s="184">
        <v>4</v>
      </c>
      <c r="AG8" s="184">
        <v>3</v>
      </c>
      <c r="AH8" s="184">
        <v>2</v>
      </c>
      <c r="AI8" s="184">
        <v>1</v>
      </c>
      <c r="AJ8" s="184">
        <v>0</v>
      </c>
      <c r="AK8" s="184">
        <v>0</v>
      </c>
    </row>
    <row r="9" spans="1:37" ht="13.8">
      <c r="A9" s="206" t="s">
        <v>105</v>
      </c>
      <c r="B9" s="207">
        <v>2</v>
      </c>
      <c r="C9" s="208">
        <f>IF($B9="","",VLOOKUP($B9,'L10 előkészítő'!$A$7:$O$22,5))</f>
        <v>0</v>
      </c>
      <c r="D9" s="208">
        <f>IF($B9="","",VLOOKUP($B9,'L10 előkészítő'!$A$7:$O$22,15))</f>
        <v>0</v>
      </c>
      <c r="E9" s="278" t="str">
        <f>UPPER(IF($B9="","",VLOOKUP($B9,'L10 előkészítő'!$A$7:$O$22,2)))</f>
        <v>CSÁSZÁR</v>
      </c>
      <c r="F9" s="278"/>
      <c r="G9" s="278" t="str">
        <f>IF($B9="","",VLOOKUP($B9,'L10 előkészítő'!$A$7:$O$22,3))</f>
        <v>Bianka</v>
      </c>
      <c r="H9" s="278"/>
      <c r="I9" s="209" t="str">
        <f>IF($B9="","",VLOOKUP($B9,'L10 előkészítő'!$A$7:$O$22,4))</f>
        <v>Fortuna</v>
      </c>
      <c r="J9" s="204"/>
      <c r="K9" s="210">
        <v>4</v>
      </c>
      <c r="L9" s="211" t="e">
        <f>IF(K9="","",CONCATENATE(VLOOKUP($Y$3,$AB$1:$AK$1,K9)," pont"))</f>
        <v>#N/A</v>
      </c>
      <c r="M9" s="212"/>
      <c r="N9" s="172"/>
      <c r="O9" s="172"/>
      <c r="P9" s="172"/>
      <c r="Q9" s="172"/>
      <c r="R9" s="172"/>
      <c r="S9" s="172"/>
      <c r="Y9" s="183"/>
      <c r="Z9" s="183"/>
      <c r="AA9" s="183" t="s">
        <v>106</v>
      </c>
      <c r="AB9" s="184">
        <v>10</v>
      </c>
      <c r="AC9" s="184">
        <v>6</v>
      </c>
      <c r="AD9" s="184">
        <v>4</v>
      </c>
      <c r="AE9" s="184">
        <v>2</v>
      </c>
      <c r="AF9" s="184">
        <v>1</v>
      </c>
      <c r="AG9" s="184">
        <v>0</v>
      </c>
      <c r="AH9" s="184">
        <v>0</v>
      </c>
      <c r="AI9" s="184">
        <v>0</v>
      </c>
      <c r="AJ9" s="184">
        <v>0</v>
      </c>
      <c r="AK9" s="184">
        <v>0</v>
      </c>
    </row>
    <row r="10" spans="1:37" ht="13.8">
      <c r="A10" s="206"/>
      <c r="B10" s="213"/>
      <c r="C10" s="214"/>
      <c r="D10" s="214"/>
      <c r="E10" s="214"/>
      <c r="F10" s="214"/>
      <c r="G10" s="214"/>
      <c r="H10" s="214"/>
      <c r="I10" s="214"/>
      <c r="J10" s="204"/>
      <c r="K10" s="206"/>
      <c r="L10" s="206"/>
      <c r="M10" s="215"/>
      <c r="N10" s="172"/>
      <c r="O10" s="172"/>
      <c r="P10" s="172"/>
      <c r="Q10" s="172"/>
      <c r="R10" s="172"/>
      <c r="S10" s="172"/>
      <c r="Y10" s="183"/>
      <c r="Z10" s="183"/>
      <c r="AA10" s="183" t="s">
        <v>107</v>
      </c>
      <c r="AB10" s="184">
        <v>6</v>
      </c>
      <c r="AC10" s="184">
        <v>3</v>
      </c>
      <c r="AD10" s="184">
        <v>2</v>
      </c>
      <c r="AE10" s="184">
        <v>1</v>
      </c>
      <c r="AF10" s="184">
        <v>0</v>
      </c>
      <c r="AG10" s="184">
        <v>0</v>
      </c>
      <c r="AH10" s="184">
        <v>0</v>
      </c>
      <c r="AI10" s="184">
        <v>0</v>
      </c>
      <c r="AJ10" s="184">
        <v>0</v>
      </c>
      <c r="AK10" s="184">
        <v>0</v>
      </c>
    </row>
    <row r="11" spans="1:37" ht="13.8">
      <c r="A11" s="206" t="s">
        <v>108</v>
      </c>
      <c r="B11" s="207">
        <v>3</v>
      </c>
      <c r="C11" s="208">
        <f>IF($B11="","",VLOOKUP($B11,'L10 előkészítő'!$A$7:$O$22,5))</f>
        <v>0</v>
      </c>
      <c r="D11" s="208">
        <f>IF($B11="","",VLOOKUP($B11,'L10 előkészítő'!$A$7:$O$22,15))</f>
        <v>0</v>
      </c>
      <c r="E11" s="278" t="str">
        <f>UPPER(IF($B11="","",VLOOKUP($B11,'L10 előkészítő'!$A$7:$O$22,2)))</f>
        <v>EGYED</v>
      </c>
      <c r="F11" s="278"/>
      <c r="G11" s="278" t="str">
        <f>IF($B11="","",VLOOKUP($B11,'L10 előkészítő'!$A$7:$O$22,3))</f>
        <v>Anna Zsófia</v>
      </c>
      <c r="H11" s="278"/>
      <c r="I11" s="209" t="str">
        <f>IF($B11="","",VLOOKUP($B11,'L10 előkészítő'!$A$7:$O$22,4))</f>
        <v>MTK</v>
      </c>
      <c r="J11" s="204"/>
      <c r="K11" s="210">
        <v>3</v>
      </c>
      <c r="L11" s="211" t="e">
        <f>IF(K11="","",CONCATENATE(VLOOKUP($Y$3,$AB$1:$AK$1,K11)," pont"))</f>
        <v>#N/A</v>
      </c>
      <c r="M11" s="212"/>
      <c r="N11" s="172"/>
      <c r="O11" s="172"/>
      <c r="P11" s="172"/>
      <c r="Q11" s="172"/>
      <c r="R11" s="172"/>
      <c r="S11" s="172"/>
      <c r="Y11" s="183"/>
      <c r="Z11" s="183"/>
      <c r="AA11" s="183" t="s">
        <v>109</v>
      </c>
      <c r="AB11" s="184">
        <v>3</v>
      </c>
      <c r="AC11" s="184">
        <v>2</v>
      </c>
      <c r="AD11" s="184">
        <v>1</v>
      </c>
      <c r="AE11" s="184">
        <v>0</v>
      </c>
      <c r="AF11" s="184">
        <v>0</v>
      </c>
      <c r="AG11" s="184">
        <v>0</v>
      </c>
      <c r="AH11" s="184">
        <v>0</v>
      </c>
      <c r="AI11" s="184">
        <v>0</v>
      </c>
      <c r="AJ11" s="184">
        <v>0</v>
      </c>
      <c r="AK11" s="184">
        <v>0</v>
      </c>
    </row>
    <row r="12" spans="1:37" ht="13.8">
      <c r="A12" s="206"/>
      <c r="B12" s="213"/>
      <c r="C12" s="214"/>
      <c r="D12" s="214"/>
      <c r="E12" s="214"/>
      <c r="F12" s="214"/>
      <c r="G12" s="214"/>
      <c r="H12" s="214"/>
      <c r="I12" s="214"/>
      <c r="J12" s="204"/>
      <c r="K12" s="205"/>
      <c r="L12" s="205"/>
      <c r="M12" s="216"/>
      <c r="Y12" s="183"/>
      <c r="Z12" s="183"/>
      <c r="AA12" s="183" t="s">
        <v>110</v>
      </c>
      <c r="AB12" s="217">
        <v>0</v>
      </c>
      <c r="AC12" s="217">
        <v>0</v>
      </c>
      <c r="AD12" s="217">
        <v>0</v>
      </c>
      <c r="AE12" s="217">
        <v>0</v>
      </c>
      <c r="AF12" s="217">
        <v>0</v>
      </c>
      <c r="AG12" s="217">
        <v>0</v>
      </c>
      <c r="AH12" s="217">
        <v>0</v>
      </c>
      <c r="AI12" s="217">
        <v>0</v>
      </c>
      <c r="AJ12" s="217">
        <v>0</v>
      </c>
      <c r="AK12" s="217">
        <v>0</v>
      </c>
    </row>
    <row r="13" spans="1:37" ht="13.8">
      <c r="A13" s="206" t="s">
        <v>111</v>
      </c>
      <c r="B13" s="207">
        <v>4</v>
      </c>
      <c r="C13" s="208">
        <f>IF($B13="","",VLOOKUP($B13,'L10 előkészítő'!$A$7:$O$22,5))</f>
        <v>0</v>
      </c>
      <c r="D13" s="208">
        <f>IF($B13="","",VLOOKUP($B13,'L10 előkészítő'!$A$7:$O$22,15))</f>
        <v>0</v>
      </c>
      <c r="E13" s="278" t="str">
        <f>UPPER(IF($B13="","",VLOOKUP($B13,'L10 előkészítő'!$A$7:$O$22,2)))</f>
        <v>UNGVÁRI</v>
      </c>
      <c r="F13" s="278"/>
      <c r="G13" s="278" t="str">
        <f>IF($B13="","",VLOOKUP($B13,'L10 előkészítő'!$A$7:$O$22,3))</f>
        <v>Nóra</v>
      </c>
      <c r="H13" s="278"/>
      <c r="I13" s="209" t="str">
        <f>IF($B13="","",VLOOKUP($B13,'L10 előkészítő'!$A$7:$O$22,4))</f>
        <v>PVTC</v>
      </c>
      <c r="J13" s="204"/>
      <c r="K13" s="210">
        <v>1</v>
      </c>
      <c r="L13" s="211" t="e">
        <f>IF(K13="","",CONCATENATE(VLOOKUP($Y$3,$AB$1:$AK$1,K13)," pont"))</f>
        <v>#N/A</v>
      </c>
      <c r="M13" s="212"/>
      <c r="Y13" s="183"/>
      <c r="Z13" s="183"/>
      <c r="AA13" s="183" t="s">
        <v>112</v>
      </c>
      <c r="AB13" s="217">
        <v>0</v>
      </c>
      <c r="AC13" s="217">
        <v>0</v>
      </c>
      <c r="AD13" s="217">
        <v>0</v>
      </c>
      <c r="AE13" s="217">
        <v>0</v>
      </c>
      <c r="AF13" s="217">
        <v>0</v>
      </c>
      <c r="AG13" s="217">
        <v>0</v>
      </c>
      <c r="AH13" s="217">
        <v>0</v>
      </c>
      <c r="AI13" s="217">
        <v>0</v>
      </c>
      <c r="AJ13" s="217">
        <v>0</v>
      </c>
      <c r="AK13" s="217">
        <v>0</v>
      </c>
    </row>
    <row r="14" spans="1:37" ht="13.8">
      <c r="A14" s="204"/>
      <c r="B14" s="204"/>
      <c r="C14" s="204"/>
      <c r="D14" s="204"/>
      <c r="E14" s="204"/>
      <c r="F14" s="204"/>
      <c r="G14" s="204"/>
      <c r="H14" s="204"/>
      <c r="I14" s="204"/>
      <c r="J14" s="204"/>
      <c r="K14" s="204"/>
      <c r="L14" s="204"/>
      <c r="M14" s="204"/>
      <c r="Y14" s="183"/>
      <c r="Z14" s="183"/>
      <c r="AA14" s="183"/>
      <c r="AB14" s="183"/>
      <c r="AC14" s="183"/>
      <c r="AD14" s="183"/>
      <c r="AE14" s="183"/>
      <c r="AF14" s="183"/>
      <c r="AG14" s="183"/>
      <c r="AH14" s="183"/>
      <c r="AI14" s="183"/>
      <c r="AJ14" s="183"/>
      <c r="AK14" s="183"/>
    </row>
    <row r="15" spans="1:37" ht="13.8">
      <c r="A15" s="204"/>
      <c r="B15" s="204"/>
      <c r="C15" s="204"/>
      <c r="D15" s="204"/>
      <c r="E15" s="204"/>
      <c r="F15" s="204"/>
      <c r="G15" s="204"/>
      <c r="H15" s="204"/>
      <c r="I15" s="204"/>
      <c r="J15" s="204"/>
      <c r="K15" s="204"/>
      <c r="L15" s="204"/>
      <c r="M15" s="204"/>
      <c r="Y15" s="183"/>
      <c r="Z15" s="183"/>
      <c r="AA15" s="183"/>
      <c r="AB15" s="183"/>
      <c r="AC15" s="183"/>
      <c r="AD15" s="183"/>
      <c r="AE15" s="183"/>
      <c r="AF15" s="183"/>
      <c r="AG15" s="183"/>
      <c r="AH15" s="183"/>
      <c r="AI15" s="183"/>
      <c r="AJ15" s="183"/>
      <c r="AK15" s="183"/>
    </row>
    <row r="16" spans="1:37" ht="13.8">
      <c r="A16" s="204"/>
      <c r="B16" s="204"/>
      <c r="C16" s="204"/>
      <c r="D16" s="204"/>
      <c r="E16" s="204"/>
      <c r="F16" s="204"/>
      <c r="G16" s="204"/>
      <c r="H16" s="204"/>
      <c r="I16" s="204"/>
      <c r="J16" s="204"/>
      <c r="K16" s="204"/>
      <c r="L16" s="204"/>
      <c r="M16" s="204"/>
      <c r="Y16" s="183"/>
      <c r="Z16" s="183"/>
      <c r="AA16" s="183" t="s">
        <v>82</v>
      </c>
      <c r="AB16" s="183">
        <v>300</v>
      </c>
      <c r="AC16" s="183">
        <v>250</v>
      </c>
      <c r="AD16" s="183">
        <v>220</v>
      </c>
      <c r="AE16" s="183">
        <v>180</v>
      </c>
      <c r="AF16" s="183">
        <v>160</v>
      </c>
      <c r="AG16" s="183">
        <v>150</v>
      </c>
      <c r="AH16" s="183">
        <v>140</v>
      </c>
      <c r="AI16" s="183">
        <v>130</v>
      </c>
      <c r="AJ16" s="183">
        <v>120</v>
      </c>
      <c r="AK16" s="183">
        <v>110</v>
      </c>
    </row>
    <row r="17" spans="1:37" ht="13.8">
      <c r="A17" s="204"/>
      <c r="B17" s="204"/>
      <c r="C17" s="204"/>
      <c r="D17" s="204"/>
      <c r="E17" s="204"/>
      <c r="F17" s="204"/>
      <c r="G17" s="204"/>
      <c r="H17" s="204"/>
      <c r="I17" s="204"/>
      <c r="J17" s="204"/>
      <c r="K17" s="204"/>
      <c r="L17" s="204"/>
      <c r="M17" s="204"/>
      <c r="Y17" s="183"/>
      <c r="Z17" s="183"/>
      <c r="AA17" s="183" t="s">
        <v>86</v>
      </c>
      <c r="AB17" s="183">
        <v>250</v>
      </c>
      <c r="AC17" s="183">
        <v>200</v>
      </c>
      <c r="AD17" s="183">
        <v>160</v>
      </c>
      <c r="AE17" s="183">
        <v>140</v>
      </c>
      <c r="AF17" s="183">
        <v>120</v>
      </c>
      <c r="AG17" s="183">
        <v>110</v>
      </c>
      <c r="AH17" s="183">
        <v>100</v>
      </c>
      <c r="AI17" s="183">
        <v>90</v>
      </c>
      <c r="AJ17" s="183">
        <v>80</v>
      </c>
      <c r="AK17" s="183">
        <v>70</v>
      </c>
    </row>
    <row r="18" spans="1:37" ht="18.75" customHeight="1">
      <c r="A18" s="204"/>
      <c r="B18" s="279"/>
      <c r="C18" s="279"/>
      <c r="D18" s="280" t="str">
        <f>E7</f>
        <v>NAGY</v>
      </c>
      <c r="E18" s="280"/>
      <c r="F18" s="280" t="str">
        <f>E9</f>
        <v>CSÁSZÁR</v>
      </c>
      <c r="G18" s="280"/>
      <c r="H18" s="280" t="str">
        <f>E11</f>
        <v>EGYED</v>
      </c>
      <c r="I18" s="280"/>
      <c r="J18" s="280" t="str">
        <f>E13</f>
        <v>UNGVÁRI</v>
      </c>
      <c r="K18" s="280"/>
      <c r="L18" s="204"/>
      <c r="M18" s="204"/>
      <c r="Y18" s="183"/>
      <c r="Z18" s="183"/>
      <c r="AA18" s="183" t="s">
        <v>90</v>
      </c>
      <c r="AB18" s="183">
        <v>200</v>
      </c>
      <c r="AC18" s="183">
        <v>150</v>
      </c>
      <c r="AD18" s="183">
        <v>130</v>
      </c>
      <c r="AE18" s="183">
        <v>110</v>
      </c>
      <c r="AF18" s="183">
        <v>95</v>
      </c>
      <c r="AG18" s="183">
        <v>80</v>
      </c>
      <c r="AH18" s="183">
        <v>70</v>
      </c>
      <c r="AI18" s="183">
        <v>60</v>
      </c>
      <c r="AJ18" s="183">
        <v>55</v>
      </c>
      <c r="AK18" s="183">
        <v>50</v>
      </c>
    </row>
    <row r="19" spans="1:37" ht="18.75" customHeight="1">
      <c r="A19" s="218" t="s">
        <v>82</v>
      </c>
      <c r="B19" s="281" t="str">
        <f>E7</f>
        <v>NAGY</v>
      </c>
      <c r="C19" s="281"/>
      <c r="D19" s="282"/>
      <c r="E19" s="282"/>
      <c r="F19" s="283" t="s">
        <v>113</v>
      </c>
      <c r="G19" s="283"/>
      <c r="H19" s="283" t="s">
        <v>114</v>
      </c>
      <c r="I19" s="283"/>
      <c r="J19" s="280" t="s">
        <v>115</v>
      </c>
      <c r="K19" s="280"/>
      <c r="L19" s="204"/>
      <c r="M19" s="204"/>
      <c r="Y19" s="183"/>
      <c r="Z19" s="183"/>
      <c r="AA19" s="183" t="s">
        <v>101</v>
      </c>
      <c r="AB19" s="183">
        <v>150</v>
      </c>
      <c r="AC19" s="183">
        <v>120</v>
      </c>
      <c r="AD19" s="183">
        <v>100</v>
      </c>
      <c r="AE19" s="183">
        <v>80</v>
      </c>
      <c r="AF19" s="183">
        <v>70</v>
      </c>
      <c r="AG19" s="183">
        <v>60</v>
      </c>
      <c r="AH19" s="183">
        <v>55</v>
      </c>
      <c r="AI19" s="183">
        <v>50</v>
      </c>
      <c r="AJ19" s="183">
        <v>45</v>
      </c>
      <c r="AK19" s="183">
        <v>40</v>
      </c>
    </row>
    <row r="20" spans="1:37" ht="18.75" customHeight="1">
      <c r="A20" s="218" t="s">
        <v>105</v>
      </c>
      <c r="B20" s="281" t="str">
        <f>E9</f>
        <v>CSÁSZÁR</v>
      </c>
      <c r="C20" s="281"/>
      <c r="D20" s="283" t="s">
        <v>116</v>
      </c>
      <c r="E20" s="283"/>
      <c r="F20" s="282"/>
      <c r="G20" s="282"/>
      <c r="H20" s="283" t="s">
        <v>115</v>
      </c>
      <c r="I20" s="283"/>
      <c r="J20" s="283" t="s">
        <v>117</v>
      </c>
      <c r="K20" s="283"/>
      <c r="L20" s="204"/>
      <c r="M20" s="204"/>
      <c r="Y20" s="183"/>
      <c r="Z20" s="183"/>
      <c r="AA20" s="183" t="s">
        <v>102</v>
      </c>
      <c r="AB20" s="183">
        <v>120</v>
      </c>
      <c r="AC20" s="183">
        <v>90</v>
      </c>
      <c r="AD20" s="183">
        <v>65</v>
      </c>
      <c r="AE20" s="183">
        <v>55</v>
      </c>
      <c r="AF20" s="183">
        <v>50</v>
      </c>
      <c r="AG20" s="183">
        <v>45</v>
      </c>
      <c r="AH20" s="183">
        <v>40</v>
      </c>
      <c r="AI20" s="183">
        <v>35</v>
      </c>
      <c r="AJ20" s="183">
        <v>25</v>
      </c>
      <c r="AK20" s="183">
        <v>20</v>
      </c>
    </row>
    <row r="21" spans="1:37" ht="18.75" customHeight="1">
      <c r="A21" s="218" t="s">
        <v>108</v>
      </c>
      <c r="B21" s="281" t="str">
        <f>E11</f>
        <v>EGYED</v>
      </c>
      <c r="C21" s="281"/>
      <c r="D21" s="283" t="s">
        <v>117</v>
      </c>
      <c r="E21" s="283"/>
      <c r="F21" s="283" t="s">
        <v>118</v>
      </c>
      <c r="G21" s="283"/>
      <c r="H21" s="282"/>
      <c r="I21" s="282"/>
      <c r="J21" s="283" t="s">
        <v>117</v>
      </c>
      <c r="K21" s="283"/>
      <c r="L21" s="204"/>
      <c r="M21" s="204"/>
      <c r="Y21" s="183"/>
      <c r="Z21" s="183"/>
      <c r="AA21" s="183" t="s">
        <v>103</v>
      </c>
      <c r="AB21" s="183">
        <v>90</v>
      </c>
      <c r="AC21" s="183">
        <v>60</v>
      </c>
      <c r="AD21" s="183">
        <v>45</v>
      </c>
      <c r="AE21" s="183">
        <v>34</v>
      </c>
      <c r="AF21" s="183">
        <v>27</v>
      </c>
      <c r="AG21" s="183">
        <v>22</v>
      </c>
      <c r="AH21" s="183">
        <v>18</v>
      </c>
      <c r="AI21" s="183">
        <v>15</v>
      </c>
      <c r="AJ21" s="183">
        <v>12</v>
      </c>
      <c r="AK21" s="183">
        <v>9</v>
      </c>
    </row>
    <row r="22" spans="1:37" ht="18.75" customHeight="1">
      <c r="A22" s="218" t="s">
        <v>111</v>
      </c>
      <c r="B22" s="281" t="str">
        <f>E13</f>
        <v>UNGVÁRI</v>
      </c>
      <c r="C22" s="281"/>
      <c r="D22" s="283" t="s">
        <v>118</v>
      </c>
      <c r="E22" s="283"/>
      <c r="F22" s="283" t="s">
        <v>114</v>
      </c>
      <c r="G22" s="283"/>
      <c r="H22" s="280" t="s">
        <v>114</v>
      </c>
      <c r="I22" s="280"/>
      <c r="J22" s="282"/>
      <c r="K22" s="282"/>
      <c r="L22" s="204"/>
      <c r="M22" s="204"/>
      <c r="Y22" s="183"/>
      <c r="Z22" s="183"/>
      <c r="AA22" s="183" t="s">
        <v>104</v>
      </c>
      <c r="AB22" s="183">
        <v>60</v>
      </c>
      <c r="AC22" s="183">
        <v>40</v>
      </c>
      <c r="AD22" s="183">
        <v>30</v>
      </c>
      <c r="AE22" s="183">
        <v>20</v>
      </c>
      <c r="AF22" s="183">
        <v>18</v>
      </c>
      <c r="AG22" s="183">
        <v>15</v>
      </c>
      <c r="AH22" s="183">
        <v>12</v>
      </c>
      <c r="AI22" s="183">
        <v>10</v>
      </c>
      <c r="AJ22" s="183">
        <v>8</v>
      </c>
      <c r="AK22" s="183">
        <v>6</v>
      </c>
    </row>
    <row r="23" spans="1:37" ht="13.8">
      <c r="A23" s="204"/>
      <c r="B23" s="204"/>
      <c r="C23" s="204"/>
      <c r="D23" s="204"/>
      <c r="E23" s="204"/>
      <c r="F23" s="204"/>
      <c r="G23" s="204"/>
      <c r="H23" s="204"/>
      <c r="I23" s="204"/>
      <c r="J23" s="204"/>
      <c r="K23" s="204"/>
      <c r="L23" s="204"/>
      <c r="M23" s="204"/>
      <c r="Y23" s="183"/>
      <c r="Z23" s="183"/>
      <c r="AA23" s="183" t="s">
        <v>106</v>
      </c>
      <c r="AB23" s="183">
        <v>40</v>
      </c>
      <c r="AC23" s="183">
        <v>25</v>
      </c>
      <c r="AD23" s="183">
        <v>18</v>
      </c>
      <c r="AE23" s="183">
        <v>13</v>
      </c>
      <c r="AF23" s="183">
        <v>8</v>
      </c>
      <c r="AG23" s="183">
        <v>7</v>
      </c>
      <c r="AH23" s="183">
        <v>6</v>
      </c>
      <c r="AI23" s="183">
        <v>5</v>
      </c>
      <c r="AJ23" s="183">
        <v>4</v>
      </c>
      <c r="AK23" s="183">
        <v>3</v>
      </c>
    </row>
    <row r="24" spans="1:37" ht="13.8">
      <c r="A24" s="204"/>
      <c r="B24" s="204"/>
      <c r="C24" s="204"/>
      <c r="D24" s="204"/>
      <c r="E24" s="204"/>
      <c r="F24" s="204"/>
      <c r="G24" s="204"/>
      <c r="H24" s="204"/>
      <c r="I24" s="204"/>
      <c r="J24" s="204"/>
      <c r="K24" s="204"/>
      <c r="L24" s="204"/>
      <c r="M24" s="204"/>
      <c r="Y24" s="183"/>
      <c r="Z24" s="183"/>
      <c r="AA24" s="183" t="s">
        <v>107</v>
      </c>
      <c r="AB24" s="183">
        <v>25</v>
      </c>
      <c r="AC24" s="183">
        <v>15</v>
      </c>
      <c r="AD24" s="183">
        <v>13</v>
      </c>
      <c r="AE24" s="183">
        <v>7</v>
      </c>
      <c r="AF24" s="183">
        <v>6</v>
      </c>
      <c r="AG24" s="183">
        <v>5</v>
      </c>
      <c r="AH24" s="183">
        <v>4</v>
      </c>
      <c r="AI24" s="183">
        <v>3</v>
      </c>
      <c r="AJ24" s="183">
        <v>2</v>
      </c>
      <c r="AK24" s="183">
        <v>1</v>
      </c>
    </row>
    <row r="25" spans="1:37" ht="13.8">
      <c r="A25" s="204"/>
      <c r="B25" s="204"/>
      <c r="C25" s="204"/>
      <c r="D25" s="204"/>
      <c r="E25" s="204"/>
      <c r="F25" s="204"/>
      <c r="G25" s="204"/>
      <c r="H25" s="204"/>
      <c r="I25" s="204"/>
      <c r="J25" s="204"/>
      <c r="K25" s="204"/>
      <c r="L25" s="204"/>
      <c r="M25" s="204"/>
      <c r="Y25" s="183"/>
      <c r="Z25" s="183"/>
      <c r="AA25" s="183" t="s">
        <v>109</v>
      </c>
      <c r="AB25" s="183">
        <v>15</v>
      </c>
      <c r="AC25" s="183">
        <v>10</v>
      </c>
      <c r="AD25" s="183">
        <v>8</v>
      </c>
      <c r="AE25" s="183">
        <v>4</v>
      </c>
      <c r="AF25" s="183">
        <v>3</v>
      </c>
      <c r="AG25" s="183">
        <v>2</v>
      </c>
      <c r="AH25" s="183">
        <v>1</v>
      </c>
      <c r="AI25" s="183">
        <v>0</v>
      </c>
      <c r="AJ25" s="183">
        <v>0</v>
      </c>
      <c r="AK25" s="183">
        <v>0</v>
      </c>
    </row>
    <row r="26" spans="1:37" ht="13.8">
      <c r="A26" s="204"/>
      <c r="B26" s="204"/>
      <c r="C26" s="204"/>
      <c r="D26" s="204"/>
      <c r="E26" s="204"/>
      <c r="F26" s="204"/>
      <c r="G26" s="204"/>
      <c r="H26" s="204"/>
      <c r="I26" s="204"/>
      <c r="J26" s="204"/>
      <c r="K26" s="204"/>
      <c r="L26" s="204"/>
      <c r="M26" s="204"/>
      <c r="Y26" s="183"/>
      <c r="Z26" s="183"/>
      <c r="AA26" s="183" t="s">
        <v>110</v>
      </c>
      <c r="AB26" s="183">
        <v>10</v>
      </c>
      <c r="AC26" s="183">
        <v>6</v>
      </c>
      <c r="AD26" s="183">
        <v>4</v>
      </c>
      <c r="AE26" s="183">
        <v>2</v>
      </c>
      <c r="AF26" s="183">
        <v>1</v>
      </c>
      <c r="AG26" s="183">
        <v>0</v>
      </c>
      <c r="AH26" s="183">
        <v>0</v>
      </c>
      <c r="AI26" s="183">
        <v>0</v>
      </c>
      <c r="AJ26" s="183">
        <v>0</v>
      </c>
      <c r="AK26" s="183">
        <v>0</v>
      </c>
    </row>
    <row r="27" spans="1:37" ht="13.8">
      <c r="A27" s="204"/>
      <c r="B27" s="204"/>
      <c r="C27" s="204"/>
      <c r="D27" s="204"/>
      <c r="E27" s="204"/>
      <c r="F27" s="204"/>
      <c r="G27" s="204"/>
      <c r="H27" s="204"/>
      <c r="I27" s="204"/>
      <c r="J27" s="204"/>
      <c r="K27" s="204"/>
      <c r="L27" s="204"/>
      <c r="M27" s="204"/>
      <c r="Y27" s="183"/>
      <c r="Z27" s="183"/>
      <c r="AA27" s="183" t="s">
        <v>112</v>
      </c>
      <c r="AB27" s="183">
        <v>3</v>
      </c>
      <c r="AC27" s="183">
        <v>2</v>
      </c>
      <c r="AD27" s="183">
        <v>1</v>
      </c>
      <c r="AE27" s="183">
        <v>0</v>
      </c>
      <c r="AF27" s="183">
        <v>0</v>
      </c>
      <c r="AG27" s="183">
        <v>0</v>
      </c>
      <c r="AH27" s="183">
        <v>0</v>
      </c>
      <c r="AI27" s="183">
        <v>0</v>
      </c>
      <c r="AJ27" s="183">
        <v>0</v>
      </c>
      <c r="AK27" s="183">
        <v>0</v>
      </c>
    </row>
    <row r="28" spans="1:37" ht="13.8">
      <c r="A28" s="204"/>
      <c r="B28" s="204"/>
      <c r="C28" s="204"/>
      <c r="D28" s="204"/>
      <c r="E28" s="204"/>
      <c r="F28" s="204"/>
      <c r="G28" s="204"/>
      <c r="H28" s="204"/>
      <c r="I28" s="204"/>
      <c r="J28" s="204"/>
      <c r="K28" s="204"/>
      <c r="L28" s="204"/>
      <c r="M28" s="204"/>
    </row>
    <row r="29" spans="1:37" ht="13.8">
      <c r="A29" s="204"/>
      <c r="B29" s="204"/>
      <c r="C29" s="204"/>
      <c r="D29" s="204"/>
      <c r="E29" s="204"/>
      <c r="F29" s="204"/>
      <c r="G29" s="204"/>
      <c r="H29" s="204"/>
      <c r="I29" s="204"/>
      <c r="J29" s="204"/>
      <c r="K29" s="204"/>
      <c r="L29" s="204"/>
      <c r="M29" s="204"/>
    </row>
    <row r="30" spans="1:37" ht="13.8">
      <c r="A30" s="204"/>
      <c r="B30" s="204"/>
      <c r="C30" s="204"/>
      <c r="D30" s="204"/>
      <c r="E30" s="204"/>
      <c r="F30" s="204"/>
      <c r="G30" s="204"/>
      <c r="H30" s="204"/>
      <c r="I30" s="204"/>
      <c r="J30" s="204"/>
      <c r="K30" s="204"/>
      <c r="L30" s="204"/>
      <c r="M30" s="204"/>
    </row>
    <row r="31" spans="1:37" ht="13.8">
      <c r="A31" s="204"/>
      <c r="B31" s="204"/>
      <c r="C31" s="204"/>
      <c r="D31" s="204"/>
      <c r="E31" s="204"/>
      <c r="F31" s="204"/>
      <c r="G31" s="204"/>
      <c r="H31" s="204"/>
      <c r="I31" s="204"/>
      <c r="J31" s="204"/>
      <c r="K31" s="204"/>
      <c r="L31" s="204"/>
      <c r="M31" s="204"/>
    </row>
    <row r="32" spans="1:37" ht="13.8">
      <c r="A32" s="204"/>
      <c r="B32" s="204"/>
      <c r="C32" s="204"/>
      <c r="D32" s="204"/>
      <c r="E32" s="204"/>
      <c r="F32" s="204"/>
      <c r="G32" s="204"/>
      <c r="H32" s="204"/>
      <c r="I32" s="204"/>
      <c r="J32" s="204"/>
      <c r="K32" s="204"/>
      <c r="L32" s="219"/>
      <c r="M32" s="204"/>
      <c r="O32" s="172"/>
      <c r="P32" s="172"/>
      <c r="Q32" s="172"/>
      <c r="R32" s="172"/>
      <c r="S32" s="172"/>
    </row>
    <row r="33" spans="1:19" ht="13.8">
      <c r="A33" s="220" t="s">
        <v>93</v>
      </c>
      <c r="B33" s="221"/>
      <c r="C33" s="222"/>
      <c r="D33" s="223" t="s">
        <v>119</v>
      </c>
      <c r="E33" s="224" t="s">
        <v>120</v>
      </c>
      <c r="F33" s="225"/>
      <c r="G33" s="223" t="s">
        <v>119</v>
      </c>
      <c r="H33" s="224" t="s">
        <v>121</v>
      </c>
      <c r="I33" s="226"/>
      <c r="J33" s="224" t="s">
        <v>122</v>
      </c>
      <c r="K33" s="227" t="s">
        <v>123</v>
      </c>
      <c r="L33" s="33"/>
      <c r="M33" s="225"/>
      <c r="O33" s="172"/>
      <c r="P33" s="228"/>
      <c r="Q33" s="228"/>
      <c r="R33" s="186"/>
      <c r="S33" s="172"/>
    </row>
    <row r="34" spans="1:19" ht="13.8">
      <c r="A34" s="229" t="s">
        <v>124</v>
      </c>
      <c r="B34" s="230"/>
      <c r="C34" s="231"/>
      <c r="D34" s="232"/>
      <c r="E34" s="284"/>
      <c r="F34" s="284"/>
      <c r="G34" s="233" t="s">
        <v>125</v>
      </c>
      <c r="H34" s="230"/>
      <c r="I34" s="234"/>
      <c r="J34" s="235"/>
      <c r="K34" s="236" t="s">
        <v>126</v>
      </c>
      <c r="L34" s="237"/>
      <c r="M34" s="238"/>
      <c r="O34" s="172"/>
      <c r="P34" s="187"/>
      <c r="Q34" s="187"/>
      <c r="R34" s="239"/>
      <c r="S34" s="172"/>
    </row>
    <row r="35" spans="1:19" ht="13.8">
      <c r="A35" s="240" t="s">
        <v>127</v>
      </c>
      <c r="B35" s="241"/>
      <c r="C35" s="242"/>
      <c r="D35" s="243"/>
      <c r="E35" s="285"/>
      <c r="F35" s="285"/>
      <c r="G35" s="244" t="s">
        <v>128</v>
      </c>
      <c r="H35" s="245"/>
      <c r="I35" s="246"/>
      <c r="J35" s="247"/>
      <c r="K35" s="248"/>
      <c r="L35" s="219"/>
      <c r="M35" s="249"/>
      <c r="O35" s="172"/>
      <c r="P35" s="239"/>
      <c r="Q35" s="250"/>
      <c r="R35" s="239"/>
      <c r="S35" s="172"/>
    </row>
    <row r="36" spans="1:19" ht="13.8">
      <c r="A36" s="251"/>
      <c r="B36" s="252"/>
      <c r="C36" s="253"/>
      <c r="D36" s="243"/>
      <c r="E36" s="254"/>
      <c r="F36" s="255"/>
      <c r="G36" s="244" t="s">
        <v>129</v>
      </c>
      <c r="H36" s="245"/>
      <c r="I36" s="246"/>
      <c r="J36" s="247"/>
      <c r="K36" s="236" t="s">
        <v>130</v>
      </c>
      <c r="L36" s="237"/>
      <c r="M36" s="238"/>
      <c r="O36" s="172"/>
      <c r="P36" s="187"/>
      <c r="Q36" s="187"/>
      <c r="R36" s="239"/>
      <c r="S36" s="172"/>
    </row>
    <row r="37" spans="1:19" ht="13.8">
      <c r="A37" s="256"/>
      <c r="B37" s="257"/>
      <c r="C37" s="258"/>
      <c r="D37" s="243"/>
      <c r="E37" s="254"/>
      <c r="F37" s="255"/>
      <c r="G37" s="244" t="s">
        <v>131</v>
      </c>
      <c r="H37" s="245"/>
      <c r="I37" s="246"/>
      <c r="J37" s="247"/>
      <c r="K37" s="259"/>
      <c r="L37" s="255"/>
      <c r="M37" s="260"/>
      <c r="O37" s="172"/>
      <c r="P37" s="239"/>
      <c r="Q37" s="250"/>
      <c r="R37" s="239"/>
      <c r="S37" s="172"/>
    </row>
    <row r="38" spans="1:19" ht="13.8">
      <c r="A38" s="261"/>
      <c r="B38" s="262"/>
      <c r="C38" s="263"/>
      <c r="D38" s="243"/>
      <c r="E38" s="254"/>
      <c r="F38" s="255"/>
      <c r="G38" s="244" t="s">
        <v>132</v>
      </c>
      <c r="H38" s="245"/>
      <c r="I38" s="246"/>
      <c r="J38" s="247"/>
      <c r="K38" s="240"/>
      <c r="L38" s="219"/>
      <c r="M38" s="249"/>
      <c r="O38" s="172"/>
      <c r="P38" s="239"/>
      <c r="Q38" s="250"/>
      <c r="R38" s="239"/>
      <c r="S38" s="172"/>
    </row>
    <row r="39" spans="1:19" ht="13.8">
      <c r="A39" s="264"/>
      <c r="B39" s="265"/>
      <c r="C39" s="258"/>
      <c r="D39" s="243"/>
      <c r="E39" s="254"/>
      <c r="F39" s="255"/>
      <c r="G39" s="244" t="s">
        <v>133</v>
      </c>
      <c r="H39" s="245"/>
      <c r="I39" s="246"/>
      <c r="J39" s="247"/>
      <c r="K39" s="236" t="s">
        <v>44</v>
      </c>
      <c r="L39" s="237"/>
      <c r="M39" s="238"/>
      <c r="O39" s="172"/>
      <c r="P39" s="187"/>
      <c r="Q39" s="187"/>
      <c r="R39" s="239"/>
      <c r="S39" s="172"/>
    </row>
    <row r="40" spans="1:19" ht="13.8">
      <c r="A40" s="264"/>
      <c r="B40" s="265"/>
      <c r="C40" s="266"/>
      <c r="D40" s="243"/>
      <c r="E40" s="254"/>
      <c r="F40" s="255"/>
      <c r="G40" s="244" t="s">
        <v>134</v>
      </c>
      <c r="H40" s="245"/>
      <c r="I40" s="246"/>
      <c r="J40" s="247"/>
      <c r="K40" s="259"/>
      <c r="L40" s="255"/>
      <c r="M40" s="260"/>
      <c r="O40" s="172"/>
      <c r="P40" s="239"/>
      <c r="Q40" s="250"/>
      <c r="R40" s="239"/>
      <c r="S40" s="172"/>
    </row>
    <row r="41" spans="1:19" ht="13.8">
      <c r="A41" s="267"/>
      <c r="B41" s="268"/>
      <c r="C41" s="269"/>
      <c r="D41" s="270"/>
      <c r="E41" s="271"/>
      <c r="F41" s="219"/>
      <c r="G41" s="272" t="s">
        <v>135</v>
      </c>
      <c r="H41" s="241"/>
      <c r="I41" s="273"/>
      <c r="J41" s="274"/>
      <c r="K41" s="240" t="str">
        <f>M4</f>
        <v>Krupanics Veronika</v>
      </c>
      <c r="L41" s="219"/>
      <c r="M41" s="249"/>
      <c r="O41" s="172"/>
      <c r="P41" s="239"/>
      <c r="Q41" s="250"/>
      <c r="R41" s="275"/>
      <c r="S41" s="172"/>
    </row>
    <row r="42" spans="1:19" ht="13.8">
      <c r="O42" s="172"/>
      <c r="P42" s="172"/>
      <c r="Q42" s="172"/>
      <c r="R42" s="172"/>
      <c r="S42" s="172"/>
    </row>
    <row r="43" spans="1:19" ht="13.8">
      <c r="O43" s="172"/>
      <c r="P43" s="172"/>
      <c r="Q43" s="172"/>
      <c r="R43" s="172"/>
      <c r="S43" s="172"/>
    </row>
  </sheetData>
  <mergeCells count="37">
    <mergeCell ref="E35:F35"/>
    <mergeCell ref="B22:C22"/>
    <mergeCell ref="D22:E22"/>
    <mergeCell ref="F22:G22"/>
    <mergeCell ref="H22:I22"/>
    <mergeCell ref="J22:K22"/>
    <mergeCell ref="E34:F34"/>
    <mergeCell ref="B20:C20"/>
    <mergeCell ref="D20:E20"/>
    <mergeCell ref="F20:G20"/>
    <mergeCell ref="H20:I20"/>
    <mergeCell ref="J20:K20"/>
    <mergeCell ref="B21:C21"/>
    <mergeCell ref="D21:E21"/>
    <mergeCell ref="F21:G21"/>
    <mergeCell ref="H21:I21"/>
    <mergeCell ref="J21:K21"/>
    <mergeCell ref="J18:K18"/>
    <mergeCell ref="B19:C19"/>
    <mergeCell ref="D19:E19"/>
    <mergeCell ref="F19:G19"/>
    <mergeCell ref="H19:I19"/>
    <mergeCell ref="J19:K19"/>
    <mergeCell ref="E11:F11"/>
    <mergeCell ref="G11:H11"/>
    <mergeCell ref="E13:F13"/>
    <mergeCell ref="G13:H13"/>
    <mergeCell ref="B18:C18"/>
    <mergeCell ref="D18:E18"/>
    <mergeCell ref="F18:G18"/>
    <mergeCell ref="H18:I18"/>
    <mergeCell ref="A1:F1"/>
    <mergeCell ref="A4:C4"/>
    <mergeCell ref="E7:F7"/>
    <mergeCell ref="G7:H7"/>
    <mergeCell ref="E9:F9"/>
    <mergeCell ref="G9:H9"/>
  </mergeCells>
  <conditionalFormatting sqref="E7 E9 E11 E13">
    <cfRule type="cellIs" dxfId="82" priority="25" stopIfTrue="1" operator="equal">
      <formula>"Bye"</formula>
    </cfRule>
  </conditionalFormatting>
  <conditionalFormatting sqref="R41">
    <cfRule type="expression" dxfId="81" priority="26" stopIfTrue="1">
      <formula>$O$1="CU"</formula>
    </cfRule>
  </conditionalFormatting>
  <printOptions horizontalCentered="1" verticalCentered="1"/>
  <pageMargins left="0" right="0" top="1.2791338582677163" bottom="1.2791338582677163" header="0.98385826771653528" footer="0.98385826771653528"/>
  <pageSetup paperSize="0" scale="95" fitToWidth="0" fitToHeight="0" pageOrder="overThenDown" orientation="portrait" horizontalDpi="0" verticalDpi="0" copies="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workbookViewId="0"/>
  </sheetViews>
  <sheetFormatPr defaultRowHeight="14.7"/>
  <cols>
    <col min="1" max="1" width="5" customWidth="1"/>
    <col min="2" max="2" width="4.09765625" customWidth="1"/>
    <col min="3" max="3" width="7.69921875" customWidth="1"/>
    <col min="4" max="4" width="6.59765625" customWidth="1"/>
    <col min="5" max="5" width="8.59765625" customWidth="1"/>
    <col min="6" max="6" width="6.59765625" customWidth="1"/>
    <col min="7" max="7" width="8.59765625" customWidth="1"/>
    <col min="8" max="8" width="6.59765625" customWidth="1"/>
    <col min="9" max="9" width="8.59765625" customWidth="1"/>
    <col min="10" max="10" width="7.296875" customWidth="1"/>
    <col min="11" max="12" width="7.8984375" customWidth="1"/>
    <col min="13" max="13" width="7.296875" customWidth="1"/>
    <col min="14" max="14" width="8.3984375" customWidth="1"/>
    <col min="15" max="16" width="4.09765625" customWidth="1"/>
    <col min="17" max="17" width="11.19921875" customWidth="1"/>
    <col min="18" max="18" width="7.296875" customWidth="1"/>
    <col min="19" max="19" width="6.8984375" customWidth="1"/>
    <col min="20" max="64" width="8.3984375" customWidth="1"/>
  </cols>
  <sheetData>
    <row r="1" spans="1:37" ht="24.6">
      <c r="A1" s="276" t="str">
        <f>Altalanos!$A$6</f>
        <v>Kinder Kupa 3.</v>
      </c>
      <c r="B1" s="276"/>
      <c r="C1" s="276"/>
      <c r="D1" s="276"/>
      <c r="E1" s="276"/>
      <c r="F1" s="276"/>
      <c r="G1" s="164"/>
      <c r="H1" s="165" t="s">
        <v>40</v>
      </c>
      <c r="I1" s="166"/>
      <c r="J1" s="167"/>
      <c r="L1" s="168"/>
      <c r="M1" s="169"/>
      <c r="N1" s="170"/>
      <c r="O1" s="170"/>
      <c r="P1" s="170"/>
      <c r="Q1" s="171"/>
      <c r="R1" s="170"/>
      <c r="S1" s="172"/>
      <c r="AB1" s="173" t="e">
        <f>IF(Y5=1,CONCATENATE(VLOOKUP(Y3,AA16:AH27,2)),CONCATENATE(VLOOKUP(Y3,AA2:AK13,2)))</f>
        <v>#N/A</v>
      </c>
      <c r="AC1" s="173" t="e">
        <f>IF(Y5=1,CONCATENATE(VLOOKUP(Y3,AA16:AK27,3)),CONCATENATE(VLOOKUP(Y3,AA2:AK13,3)))</f>
        <v>#N/A</v>
      </c>
      <c r="AD1" s="173" t="e">
        <f>IF(Y5=1,CONCATENATE(VLOOKUP(Y3,AA16:AK27,4)),CONCATENATE(VLOOKUP(Y3,AA2:AK13,4)))</f>
        <v>#N/A</v>
      </c>
      <c r="AE1" s="173" t="e">
        <f>IF(Y5=1,CONCATENATE(VLOOKUP(Y3,AA16:AK27,5)),CONCATENATE(VLOOKUP(Y3,AA2:AK13,5)))</f>
        <v>#N/A</v>
      </c>
      <c r="AF1" s="173" t="e">
        <f>IF(Y5=1,CONCATENATE(VLOOKUP(Y3,AA16:AK27,6)),CONCATENATE(VLOOKUP(Y3,AA2:AK13,6)))</f>
        <v>#N/A</v>
      </c>
      <c r="AG1" s="173" t="e">
        <f>IF(Y5=1,CONCATENATE(VLOOKUP(Y3,AA16:AK27,7)),CONCATENATE(VLOOKUP(Y3,AA2:AK13,7)))</f>
        <v>#N/A</v>
      </c>
      <c r="AH1" s="173" t="e">
        <f>IF(Y5=1,CONCATENATE(VLOOKUP(Y3,AA16:AK27,8)),CONCATENATE(VLOOKUP(Y3,AA2:AK13,8)))</f>
        <v>#N/A</v>
      </c>
      <c r="AI1" s="173" t="e">
        <f>IF(Y5=1,CONCATENATE(VLOOKUP(Y3,AA16:AK27,9)),CONCATENATE(VLOOKUP(Y3,AA2:AK13,9)))</f>
        <v>#N/A</v>
      </c>
      <c r="AJ1" s="173" t="e">
        <f>IF(Y5=1,CONCATENATE(VLOOKUP(Y3,AA16:AK27,10)),CONCATENATE(VLOOKUP(Y3,AA2:AK13,10)))</f>
        <v>#N/A</v>
      </c>
      <c r="AK1" s="173" t="e">
        <f>IF(Y5=1,CONCATENATE(VLOOKUP(Y3,AA16:AK27,11)),CONCATENATE(VLOOKUP(Y3,AA2:AK13,11)))</f>
        <v>#N/A</v>
      </c>
    </row>
    <row r="2" spans="1:37" ht="13.8">
      <c r="A2" s="174" t="s">
        <v>41</v>
      </c>
      <c r="B2" s="175"/>
      <c r="C2" s="175"/>
      <c r="D2" s="175"/>
      <c r="E2" s="175" t="str">
        <f>Altalanos!$A$8</f>
        <v>L10</v>
      </c>
      <c r="F2" s="175"/>
      <c r="G2" s="176"/>
      <c r="H2" s="177"/>
      <c r="I2" s="177"/>
      <c r="J2" s="178"/>
      <c r="K2" s="168"/>
      <c r="L2" s="168"/>
      <c r="M2" s="179"/>
      <c r="N2" s="180"/>
      <c r="O2" s="181"/>
      <c r="P2" s="180"/>
      <c r="Q2" s="181"/>
      <c r="R2" s="180"/>
      <c r="S2" s="172"/>
      <c r="Y2" s="182"/>
      <c r="Z2" s="183"/>
      <c r="AA2" s="183" t="s">
        <v>82</v>
      </c>
      <c r="AB2" s="184">
        <v>150</v>
      </c>
      <c r="AC2" s="184">
        <v>120</v>
      </c>
      <c r="AD2" s="184">
        <v>100</v>
      </c>
      <c r="AE2" s="184">
        <v>80</v>
      </c>
      <c r="AF2" s="184">
        <v>70</v>
      </c>
      <c r="AG2" s="184">
        <v>60</v>
      </c>
      <c r="AH2" s="184">
        <v>55</v>
      </c>
      <c r="AI2" s="184">
        <v>50</v>
      </c>
      <c r="AJ2" s="184">
        <v>45</v>
      </c>
      <c r="AK2" s="184">
        <v>40</v>
      </c>
    </row>
    <row r="3" spans="1:37" ht="13.8">
      <c r="A3" s="56" t="s">
        <v>27</v>
      </c>
      <c r="B3" s="56"/>
      <c r="C3" s="56"/>
      <c r="D3" s="56"/>
      <c r="E3" s="56" t="s">
        <v>15</v>
      </c>
      <c r="F3" s="56"/>
      <c r="G3" s="56"/>
      <c r="H3" s="56" t="s">
        <v>45</v>
      </c>
      <c r="I3" s="56"/>
      <c r="J3" s="185"/>
      <c r="K3" s="56"/>
      <c r="L3" s="57"/>
      <c r="M3" s="57" t="s">
        <v>46</v>
      </c>
      <c r="N3" s="186"/>
      <c r="O3" s="187"/>
      <c r="P3" s="186"/>
      <c r="Q3" s="188" t="s">
        <v>83</v>
      </c>
      <c r="R3" s="189" t="s">
        <v>84</v>
      </c>
      <c r="S3" s="189" t="s">
        <v>85</v>
      </c>
      <c r="Y3" s="183">
        <f>IF(H4="OB","A",IF(H4="IX","W",H4))</f>
        <v>0</v>
      </c>
      <c r="Z3" s="183"/>
      <c r="AA3" s="183" t="s">
        <v>86</v>
      </c>
      <c r="AB3" s="184">
        <v>120</v>
      </c>
      <c r="AC3" s="184">
        <v>90</v>
      </c>
      <c r="AD3" s="184">
        <v>65</v>
      </c>
      <c r="AE3" s="184">
        <v>55</v>
      </c>
      <c r="AF3" s="184">
        <v>50</v>
      </c>
      <c r="AG3" s="184">
        <v>45</v>
      </c>
      <c r="AH3" s="184">
        <v>40</v>
      </c>
      <c r="AI3" s="184">
        <v>35</v>
      </c>
      <c r="AJ3" s="184">
        <v>25</v>
      </c>
      <c r="AK3" s="184">
        <v>20</v>
      </c>
    </row>
    <row r="4" spans="1:37" ht="13.8">
      <c r="A4" s="277" t="str">
        <f>Altalanos!$A$10</f>
        <v>2022.04.02-04</v>
      </c>
      <c r="B4" s="277"/>
      <c r="C4" s="277"/>
      <c r="D4" s="190"/>
      <c r="E4" s="191" t="str">
        <f>Altalanos!$C$10</f>
        <v>Mogyoród</v>
      </c>
      <c r="F4" s="191"/>
      <c r="G4" s="191"/>
      <c r="H4" s="192"/>
      <c r="I4" s="191"/>
      <c r="J4" s="193"/>
      <c r="K4" s="192"/>
      <c r="L4" s="194"/>
      <c r="M4" s="195" t="str">
        <f>Altalanos!$E$10</f>
        <v>Krupanics Veronika</v>
      </c>
      <c r="N4" s="196"/>
      <c r="O4" s="197"/>
      <c r="P4" s="196"/>
      <c r="Q4" s="198" t="s">
        <v>87</v>
      </c>
      <c r="R4" s="199" t="s">
        <v>88</v>
      </c>
      <c r="S4" s="199" t="s">
        <v>89</v>
      </c>
      <c r="Y4" s="183"/>
      <c r="Z4" s="183"/>
      <c r="AA4" s="183" t="s">
        <v>90</v>
      </c>
      <c r="AB4" s="184">
        <v>90</v>
      </c>
      <c r="AC4" s="184">
        <v>60</v>
      </c>
      <c r="AD4" s="184">
        <v>45</v>
      </c>
      <c r="AE4" s="184">
        <v>34</v>
      </c>
      <c r="AF4" s="184">
        <v>27</v>
      </c>
      <c r="AG4" s="184">
        <v>22</v>
      </c>
      <c r="AH4" s="184">
        <v>18</v>
      </c>
      <c r="AI4" s="184">
        <v>15</v>
      </c>
      <c r="AJ4" s="184">
        <v>12</v>
      </c>
      <c r="AK4" s="184">
        <v>9</v>
      </c>
    </row>
    <row r="5" spans="1:37" ht="13.8">
      <c r="A5" s="33"/>
      <c r="B5" s="33" t="s">
        <v>91</v>
      </c>
      <c r="C5" s="200" t="s">
        <v>92</v>
      </c>
      <c r="D5" s="33" t="s">
        <v>93</v>
      </c>
      <c r="E5" s="33" t="s">
        <v>94</v>
      </c>
      <c r="F5" s="33"/>
      <c r="G5" s="33" t="s">
        <v>31</v>
      </c>
      <c r="H5" s="33"/>
      <c r="I5" s="33" t="s">
        <v>48</v>
      </c>
      <c r="J5" s="33"/>
      <c r="K5" s="201" t="s">
        <v>95</v>
      </c>
      <c r="L5" s="201" t="s">
        <v>96</v>
      </c>
      <c r="M5" s="201" t="s">
        <v>97</v>
      </c>
      <c r="N5" s="172"/>
      <c r="O5" s="172"/>
      <c r="P5" s="172"/>
      <c r="Q5" s="202" t="s">
        <v>98</v>
      </c>
      <c r="R5" s="203" t="s">
        <v>99</v>
      </c>
      <c r="S5" s="203" t="s">
        <v>100</v>
      </c>
      <c r="Y5" s="183">
        <f>IF(OR(Altalanos!$A$8="F1",Altalanos!$A$8="F2",Altalanos!$A$8="N1",Altalanos!$A$8="N2"),1,2)</f>
        <v>2</v>
      </c>
      <c r="Z5" s="183"/>
      <c r="AA5" s="183" t="s">
        <v>101</v>
      </c>
      <c r="AB5" s="184">
        <v>60</v>
      </c>
      <c r="AC5" s="184">
        <v>40</v>
      </c>
      <c r="AD5" s="184">
        <v>30</v>
      </c>
      <c r="AE5" s="184">
        <v>20</v>
      </c>
      <c r="AF5" s="184">
        <v>18</v>
      </c>
      <c r="AG5" s="184">
        <v>15</v>
      </c>
      <c r="AH5" s="184">
        <v>12</v>
      </c>
      <c r="AI5" s="184">
        <v>10</v>
      </c>
      <c r="AJ5" s="184">
        <v>8</v>
      </c>
      <c r="AK5" s="184">
        <v>6</v>
      </c>
    </row>
    <row r="6" spans="1:37" ht="13.8">
      <c r="A6" s="204"/>
      <c r="B6" s="204"/>
      <c r="C6" s="205"/>
      <c r="D6" s="204"/>
      <c r="E6" s="204"/>
      <c r="F6" s="204"/>
      <c r="G6" s="204"/>
      <c r="H6" s="204"/>
      <c r="I6" s="204"/>
      <c r="J6" s="204"/>
      <c r="K6" s="204"/>
      <c r="L6" s="204"/>
      <c r="M6" s="204"/>
      <c r="N6" s="172"/>
      <c r="O6" s="172"/>
      <c r="P6" s="172"/>
      <c r="Q6" s="172"/>
      <c r="R6" s="172"/>
      <c r="S6" s="172"/>
      <c r="Y6" s="183"/>
      <c r="Z6" s="183"/>
      <c r="AA6" s="183" t="s">
        <v>102</v>
      </c>
      <c r="AB6" s="184">
        <v>40</v>
      </c>
      <c r="AC6" s="184">
        <v>25</v>
      </c>
      <c r="AD6" s="184">
        <v>18</v>
      </c>
      <c r="AE6" s="184">
        <v>13</v>
      </c>
      <c r="AF6" s="184">
        <v>10</v>
      </c>
      <c r="AG6" s="184">
        <v>8</v>
      </c>
      <c r="AH6" s="184">
        <v>6</v>
      </c>
      <c r="AI6" s="184">
        <v>5</v>
      </c>
      <c r="AJ6" s="184">
        <v>4</v>
      </c>
      <c r="AK6" s="184">
        <v>3</v>
      </c>
    </row>
    <row r="7" spans="1:37" ht="13.8">
      <c r="A7" s="206" t="s">
        <v>82</v>
      </c>
      <c r="B7" s="207">
        <v>5</v>
      </c>
      <c r="C7" s="208">
        <f>IF($B7="","",VLOOKUP($B7,'L10 előkészítő'!$A$7:$O$22,5))</f>
        <v>0</v>
      </c>
      <c r="D7" s="208">
        <f>IF($B7="","",VLOOKUP($B7,'L10 előkészítő'!$A$7:$O$22,15))</f>
        <v>0</v>
      </c>
      <c r="E7" s="278" t="str">
        <f>UPPER(IF($B7="","",VLOOKUP($B7,'L10 előkészítő'!$A$7:$O$22,2)))</f>
        <v>VARGA-KARAS</v>
      </c>
      <c r="F7" s="278"/>
      <c r="G7" s="278" t="str">
        <f>IF($B7="","",VLOOKUP($B7,'L10 előkészítő'!$A$7:$O$22,3))</f>
        <v>Emese</v>
      </c>
      <c r="H7" s="278"/>
      <c r="I7" s="209" t="str">
        <f>IF($B7="","",VLOOKUP($B7,'L10 előkészítő'!$A$7:$O$22,4))</f>
        <v>Almádi</v>
      </c>
      <c r="J7" s="204"/>
      <c r="K7" s="210">
        <v>1</v>
      </c>
      <c r="L7" s="211" t="e">
        <f>IF(K7="","",CONCATENATE(VLOOKUP($Y$3,$AB$1:$AK$1,K7)," pont"))</f>
        <v>#N/A</v>
      </c>
      <c r="M7" s="212"/>
      <c r="N7" s="172"/>
      <c r="O7" s="172"/>
      <c r="P7" s="172"/>
      <c r="Q7" s="172"/>
      <c r="R7" s="172"/>
      <c r="S7" s="172"/>
      <c r="Y7" s="183"/>
      <c r="Z7" s="183"/>
      <c r="AA7" s="183" t="s">
        <v>103</v>
      </c>
      <c r="AB7" s="184">
        <v>25</v>
      </c>
      <c r="AC7" s="184">
        <v>15</v>
      </c>
      <c r="AD7" s="184">
        <v>13</v>
      </c>
      <c r="AE7" s="184">
        <v>8</v>
      </c>
      <c r="AF7" s="184">
        <v>6</v>
      </c>
      <c r="AG7" s="184">
        <v>4</v>
      </c>
      <c r="AH7" s="184">
        <v>3</v>
      </c>
      <c r="AI7" s="184">
        <v>2</v>
      </c>
      <c r="AJ7" s="184">
        <v>1</v>
      </c>
      <c r="AK7" s="184">
        <v>0</v>
      </c>
    </row>
    <row r="8" spans="1:37" ht="13.8">
      <c r="A8" s="206"/>
      <c r="B8" s="213"/>
      <c r="C8" s="214"/>
      <c r="D8" s="214"/>
      <c r="E8" s="214"/>
      <c r="F8" s="214"/>
      <c r="G8" s="214"/>
      <c r="H8" s="214"/>
      <c r="I8" s="214"/>
      <c r="J8" s="204"/>
      <c r="K8" s="206"/>
      <c r="L8" s="206"/>
      <c r="M8" s="215"/>
      <c r="N8" s="172"/>
      <c r="O8" s="172"/>
      <c r="P8" s="172"/>
      <c r="Q8" s="172"/>
      <c r="R8" s="172"/>
      <c r="S8" s="172"/>
      <c r="Y8" s="183"/>
      <c r="Z8" s="183"/>
      <c r="AA8" s="183" t="s">
        <v>104</v>
      </c>
      <c r="AB8" s="184">
        <v>15</v>
      </c>
      <c r="AC8" s="184">
        <v>10</v>
      </c>
      <c r="AD8" s="184">
        <v>7</v>
      </c>
      <c r="AE8" s="184">
        <v>5</v>
      </c>
      <c r="AF8" s="184">
        <v>4</v>
      </c>
      <c r="AG8" s="184">
        <v>3</v>
      </c>
      <c r="AH8" s="184">
        <v>2</v>
      </c>
      <c r="AI8" s="184">
        <v>1</v>
      </c>
      <c r="AJ8" s="184">
        <v>0</v>
      </c>
      <c r="AK8" s="184">
        <v>0</v>
      </c>
    </row>
    <row r="9" spans="1:37" ht="13.8">
      <c r="A9" s="206" t="s">
        <v>105</v>
      </c>
      <c r="B9" s="207">
        <v>6</v>
      </c>
      <c r="C9" s="208">
        <f>IF($B9="","",VLOOKUP($B9,'L10 előkészítő'!$A$7:$O$22,5))</f>
        <v>0</v>
      </c>
      <c r="D9" s="208">
        <f>IF($B9="","",VLOOKUP($B9,'L10 előkészítő'!$A$7:$O$22,15))</f>
        <v>0</v>
      </c>
      <c r="E9" s="278" t="str">
        <f>UPPER(IF($B9="","",VLOOKUP($B9,'L10 előkészítő'!$A$7:$O$22,2)))</f>
        <v>NAGY</v>
      </c>
      <c r="F9" s="278"/>
      <c r="G9" s="278" t="str">
        <f>IF($B9="","",VLOOKUP($B9,'L10 előkészítő'!$A$7:$O$22,3))</f>
        <v>Izabella</v>
      </c>
      <c r="H9" s="278"/>
      <c r="I9" s="209" t="str">
        <f>IF($B9="","",VLOOKUP($B9,'L10 előkészítő'!$A$7:$O$22,4))</f>
        <v>Mini</v>
      </c>
      <c r="J9" s="204"/>
      <c r="K9" s="210">
        <v>2</v>
      </c>
      <c r="L9" s="211" t="e">
        <f>IF(K9="","",CONCATENATE(VLOOKUP($Y$3,$AB$1:$AK$1,K9)," pont"))</f>
        <v>#N/A</v>
      </c>
      <c r="M9" s="212"/>
      <c r="N9" s="172"/>
      <c r="O9" s="172"/>
      <c r="P9" s="172"/>
      <c r="Q9" s="172"/>
      <c r="R9" s="172"/>
      <c r="S9" s="172"/>
      <c r="Y9" s="183"/>
      <c r="Z9" s="183"/>
      <c r="AA9" s="183" t="s">
        <v>106</v>
      </c>
      <c r="AB9" s="184">
        <v>10</v>
      </c>
      <c r="AC9" s="184">
        <v>6</v>
      </c>
      <c r="AD9" s="184">
        <v>4</v>
      </c>
      <c r="AE9" s="184">
        <v>2</v>
      </c>
      <c r="AF9" s="184">
        <v>1</v>
      </c>
      <c r="AG9" s="184">
        <v>0</v>
      </c>
      <c r="AH9" s="184">
        <v>0</v>
      </c>
      <c r="AI9" s="184">
        <v>0</v>
      </c>
      <c r="AJ9" s="184">
        <v>0</v>
      </c>
      <c r="AK9" s="184">
        <v>0</v>
      </c>
    </row>
    <row r="10" spans="1:37" ht="13.8">
      <c r="A10" s="206"/>
      <c r="B10" s="213"/>
      <c r="C10" s="214"/>
      <c r="D10" s="214"/>
      <c r="E10" s="214"/>
      <c r="F10" s="214"/>
      <c r="G10" s="214"/>
      <c r="H10" s="214"/>
      <c r="I10" s="214"/>
      <c r="J10" s="204"/>
      <c r="K10" s="206"/>
      <c r="L10" s="206"/>
      <c r="M10" s="215"/>
      <c r="N10" s="172"/>
      <c r="O10" s="172"/>
      <c r="P10" s="172"/>
      <c r="Q10" s="172"/>
      <c r="R10" s="172"/>
      <c r="S10" s="172"/>
      <c r="Y10" s="183"/>
      <c r="Z10" s="183"/>
      <c r="AA10" s="183" t="s">
        <v>107</v>
      </c>
      <c r="AB10" s="184">
        <v>6</v>
      </c>
      <c r="AC10" s="184">
        <v>3</v>
      </c>
      <c r="AD10" s="184">
        <v>2</v>
      </c>
      <c r="AE10" s="184">
        <v>1</v>
      </c>
      <c r="AF10" s="184">
        <v>0</v>
      </c>
      <c r="AG10" s="184">
        <v>0</v>
      </c>
      <c r="AH10" s="184">
        <v>0</v>
      </c>
      <c r="AI10" s="184">
        <v>0</v>
      </c>
      <c r="AJ10" s="184">
        <v>0</v>
      </c>
      <c r="AK10" s="184">
        <v>0</v>
      </c>
    </row>
    <row r="11" spans="1:37" ht="13.8">
      <c r="A11" s="206" t="s">
        <v>108</v>
      </c>
      <c r="B11" s="207">
        <v>7</v>
      </c>
      <c r="C11" s="208">
        <f>IF($B11="","",VLOOKUP($B11,'L10 előkészítő'!$A$7:$O$22,5))</f>
        <v>0</v>
      </c>
      <c r="D11" s="208">
        <f>IF($B11="","",VLOOKUP($B11,'L10 előkészítő'!$A$7:$O$22,15))</f>
        <v>0</v>
      </c>
      <c r="E11" s="278" t="str">
        <f>UPPER(IF($B11="","",VLOOKUP($B11,'L10 előkészítő'!$A$7:$O$22,2)))</f>
        <v>KAMINSZKA</v>
      </c>
      <c r="F11" s="278"/>
      <c r="G11" s="278" t="str">
        <f>IF($B11="","",VLOOKUP($B11,'L10 előkészítő'!$A$7:$O$22,3))</f>
        <v>Gabriella</v>
      </c>
      <c r="H11" s="278"/>
      <c r="I11" s="209" t="str">
        <f>IF($B11="","",VLOOKUP($B11,'L10 előkészítő'!$A$7:$O$22,4))</f>
        <v>Pillangó</v>
      </c>
      <c r="J11" s="204"/>
      <c r="K11" s="210">
        <v>3</v>
      </c>
      <c r="L11" s="211" t="e">
        <f>IF(K11="","",CONCATENATE(VLOOKUP($Y$3,$AB$1:$AK$1,K11)," pont"))</f>
        <v>#N/A</v>
      </c>
      <c r="M11" s="212"/>
      <c r="N11" s="172"/>
      <c r="O11" s="172"/>
      <c r="P11" s="172"/>
      <c r="Q11" s="172"/>
      <c r="R11" s="172"/>
      <c r="S11" s="172"/>
      <c r="Y11" s="183"/>
      <c r="Z11" s="183"/>
      <c r="AA11" s="183" t="s">
        <v>109</v>
      </c>
      <c r="AB11" s="184">
        <v>3</v>
      </c>
      <c r="AC11" s="184">
        <v>2</v>
      </c>
      <c r="AD11" s="184">
        <v>1</v>
      </c>
      <c r="AE11" s="184">
        <v>0</v>
      </c>
      <c r="AF11" s="184">
        <v>0</v>
      </c>
      <c r="AG11" s="184">
        <v>0</v>
      </c>
      <c r="AH11" s="184">
        <v>0</v>
      </c>
      <c r="AI11" s="184">
        <v>0</v>
      </c>
      <c r="AJ11" s="184">
        <v>0</v>
      </c>
      <c r="AK11" s="184">
        <v>0</v>
      </c>
    </row>
    <row r="12" spans="1:37" ht="13.8">
      <c r="A12" s="206"/>
      <c r="B12" s="213"/>
      <c r="C12" s="214"/>
      <c r="D12" s="214"/>
      <c r="E12" s="214"/>
      <c r="F12" s="214"/>
      <c r="G12" s="214"/>
      <c r="H12" s="214"/>
      <c r="I12" s="214"/>
      <c r="J12" s="204"/>
      <c r="K12" s="205"/>
      <c r="L12" s="205"/>
      <c r="M12" s="216"/>
      <c r="Y12" s="183"/>
      <c r="Z12" s="183"/>
      <c r="AA12" s="183" t="s">
        <v>110</v>
      </c>
      <c r="AB12" s="217">
        <v>0</v>
      </c>
      <c r="AC12" s="217">
        <v>0</v>
      </c>
      <c r="AD12" s="217">
        <v>0</v>
      </c>
      <c r="AE12" s="217">
        <v>0</v>
      </c>
      <c r="AF12" s="217">
        <v>0</v>
      </c>
      <c r="AG12" s="217">
        <v>0</v>
      </c>
      <c r="AH12" s="217">
        <v>0</v>
      </c>
      <c r="AI12" s="217">
        <v>0</v>
      </c>
      <c r="AJ12" s="217">
        <v>0</v>
      </c>
      <c r="AK12" s="217">
        <v>0</v>
      </c>
    </row>
    <row r="13" spans="1:37" ht="13.8">
      <c r="A13" s="206" t="s">
        <v>111</v>
      </c>
      <c r="B13" s="207">
        <v>8</v>
      </c>
      <c r="C13" s="208">
        <f>IF($B13="","",VLOOKUP($B13,'L10 előkészítő'!$A$7:$O$22,5))</f>
        <v>0</v>
      </c>
      <c r="D13" s="208">
        <f>IF($B13="","",VLOOKUP($B13,'L10 előkészítő'!$A$7:$O$22,15))</f>
        <v>0</v>
      </c>
      <c r="E13" s="278" t="str">
        <f>UPPER(IF($B13="","",VLOOKUP($B13,'L10 előkészítő'!$A$7:$O$22,2)))</f>
        <v>SZABÓ</v>
      </c>
      <c r="F13" s="278"/>
      <c r="G13" s="278" t="str">
        <f>IF($B13="","",VLOOKUP($B13,'L10 előkészítő'!$A$7:$O$22,3))</f>
        <v>Vivien</v>
      </c>
      <c r="H13" s="278"/>
      <c r="I13" s="209" t="str">
        <f>IF($B13="","",VLOOKUP($B13,'L10 előkészítő'!$A$7:$O$22,4))</f>
        <v>Kiskút</v>
      </c>
      <c r="J13" s="204"/>
      <c r="K13" s="210">
        <v>4</v>
      </c>
      <c r="L13" s="211" t="e">
        <f>IF(K13="","",CONCATENATE(VLOOKUP($Y$3,$AB$1:$AK$1,K13)," pont"))</f>
        <v>#N/A</v>
      </c>
      <c r="M13" s="212"/>
      <c r="Y13" s="183"/>
      <c r="Z13" s="183"/>
      <c r="AA13" s="183" t="s">
        <v>112</v>
      </c>
      <c r="AB13" s="217">
        <v>0</v>
      </c>
      <c r="AC13" s="217">
        <v>0</v>
      </c>
      <c r="AD13" s="217">
        <v>0</v>
      </c>
      <c r="AE13" s="217">
        <v>0</v>
      </c>
      <c r="AF13" s="217">
        <v>0</v>
      </c>
      <c r="AG13" s="217">
        <v>0</v>
      </c>
      <c r="AH13" s="217">
        <v>0</v>
      </c>
      <c r="AI13" s="217">
        <v>0</v>
      </c>
      <c r="AJ13" s="217">
        <v>0</v>
      </c>
      <c r="AK13" s="217">
        <v>0</v>
      </c>
    </row>
    <row r="14" spans="1:37" ht="13.8">
      <c r="A14" s="204"/>
      <c r="B14" s="204"/>
      <c r="C14" s="204"/>
      <c r="D14" s="204"/>
      <c r="E14" s="204"/>
      <c r="F14" s="204"/>
      <c r="G14" s="204"/>
      <c r="H14" s="204"/>
      <c r="I14" s="204"/>
      <c r="J14" s="204"/>
      <c r="K14" s="204"/>
      <c r="L14" s="204"/>
      <c r="M14" s="204"/>
      <c r="Y14" s="183"/>
      <c r="Z14" s="183"/>
      <c r="AA14" s="183"/>
      <c r="AB14" s="183"/>
      <c r="AC14" s="183"/>
      <c r="AD14" s="183"/>
      <c r="AE14" s="183"/>
      <c r="AF14" s="183"/>
      <c r="AG14" s="183"/>
      <c r="AH14" s="183"/>
      <c r="AI14" s="183"/>
      <c r="AJ14" s="183"/>
      <c r="AK14" s="183"/>
    </row>
    <row r="15" spans="1:37" ht="13.8">
      <c r="A15" s="204"/>
      <c r="B15" s="204"/>
      <c r="C15" s="204"/>
      <c r="D15" s="204"/>
      <c r="E15" s="204"/>
      <c r="F15" s="204"/>
      <c r="G15" s="204"/>
      <c r="H15" s="204"/>
      <c r="I15" s="204"/>
      <c r="J15" s="204"/>
      <c r="K15" s="204"/>
      <c r="L15" s="204"/>
      <c r="M15" s="204"/>
      <c r="Y15" s="183"/>
      <c r="Z15" s="183"/>
      <c r="AA15" s="183"/>
      <c r="AB15" s="183"/>
      <c r="AC15" s="183"/>
      <c r="AD15" s="183"/>
      <c r="AE15" s="183"/>
      <c r="AF15" s="183"/>
      <c r="AG15" s="183"/>
      <c r="AH15" s="183"/>
      <c r="AI15" s="183"/>
      <c r="AJ15" s="183"/>
      <c r="AK15" s="183"/>
    </row>
    <row r="16" spans="1:37" ht="13.8">
      <c r="A16" s="204"/>
      <c r="B16" s="204"/>
      <c r="C16" s="204"/>
      <c r="D16" s="204"/>
      <c r="E16" s="204"/>
      <c r="F16" s="204"/>
      <c r="G16" s="204"/>
      <c r="H16" s="204"/>
      <c r="I16" s="204"/>
      <c r="J16" s="204"/>
      <c r="K16" s="204"/>
      <c r="L16" s="204"/>
      <c r="M16" s="204"/>
      <c r="Y16" s="183"/>
      <c r="Z16" s="183"/>
      <c r="AA16" s="183" t="s">
        <v>82</v>
      </c>
      <c r="AB16" s="183">
        <v>300</v>
      </c>
      <c r="AC16" s="183">
        <v>250</v>
      </c>
      <c r="AD16" s="183">
        <v>220</v>
      </c>
      <c r="AE16" s="183">
        <v>180</v>
      </c>
      <c r="AF16" s="183">
        <v>160</v>
      </c>
      <c r="AG16" s="183">
        <v>150</v>
      </c>
      <c r="AH16" s="183">
        <v>140</v>
      </c>
      <c r="AI16" s="183">
        <v>130</v>
      </c>
      <c r="AJ16" s="183">
        <v>120</v>
      </c>
      <c r="AK16" s="183">
        <v>110</v>
      </c>
    </row>
    <row r="17" spans="1:37" ht="13.8">
      <c r="A17" s="204"/>
      <c r="B17" s="204"/>
      <c r="C17" s="204"/>
      <c r="D17" s="204"/>
      <c r="E17" s="204"/>
      <c r="F17" s="204"/>
      <c r="G17" s="204"/>
      <c r="H17" s="204"/>
      <c r="I17" s="204"/>
      <c r="J17" s="204"/>
      <c r="K17" s="204"/>
      <c r="L17" s="204"/>
      <c r="M17" s="204"/>
      <c r="Y17" s="183"/>
      <c r="Z17" s="183"/>
      <c r="AA17" s="183" t="s">
        <v>86</v>
      </c>
      <c r="AB17" s="183">
        <v>250</v>
      </c>
      <c r="AC17" s="183">
        <v>200</v>
      </c>
      <c r="AD17" s="183">
        <v>160</v>
      </c>
      <c r="AE17" s="183">
        <v>140</v>
      </c>
      <c r="AF17" s="183">
        <v>120</v>
      </c>
      <c r="AG17" s="183">
        <v>110</v>
      </c>
      <c r="AH17" s="183">
        <v>100</v>
      </c>
      <c r="AI17" s="183">
        <v>90</v>
      </c>
      <c r="AJ17" s="183">
        <v>80</v>
      </c>
      <c r="AK17" s="183">
        <v>70</v>
      </c>
    </row>
    <row r="18" spans="1:37" ht="18.75" customHeight="1">
      <c r="A18" s="204"/>
      <c r="B18" s="279"/>
      <c r="C18" s="279"/>
      <c r="D18" s="280" t="str">
        <f>E7</f>
        <v>VARGA-KARAS</v>
      </c>
      <c r="E18" s="280"/>
      <c r="F18" s="280" t="str">
        <f>E9</f>
        <v>NAGY</v>
      </c>
      <c r="G18" s="280"/>
      <c r="H18" s="280" t="str">
        <f>E11</f>
        <v>KAMINSZKA</v>
      </c>
      <c r="I18" s="280"/>
      <c r="J18" s="280" t="str">
        <f>E13</f>
        <v>SZABÓ</v>
      </c>
      <c r="K18" s="280"/>
      <c r="L18" s="204"/>
      <c r="M18" s="204"/>
      <c r="Y18" s="183"/>
      <c r="Z18" s="183"/>
      <c r="AA18" s="183" t="s">
        <v>90</v>
      </c>
      <c r="AB18" s="183">
        <v>200</v>
      </c>
      <c r="AC18" s="183">
        <v>150</v>
      </c>
      <c r="AD18" s="183">
        <v>130</v>
      </c>
      <c r="AE18" s="183">
        <v>110</v>
      </c>
      <c r="AF18" s="183">
        <v>95</v>
      </c>
      <c r="AG18" s="183">
        <v>80</v>
      </c>
      <c r="AH18" s="183">
        <v>70</v>
      </c>
      <c r="AI18" s="183">
        <v>60</v>
      </c>
      <c r="AJ18" s="183">
        <v>55</v>
      </c>
      <c r="AK18" s="183">
        <v>50</v>
      </c>
    </row>
    <row r="19" spans="1:37" ht="18.75" customHeight="1">
      <c r="A19" s="218" t="s">
        <v>82</v>
      </c>
      <c r="B19" s="281" t="str">
        <f>E7</f>
        <v>VARGA-KARAS</v>
      </c>
      <c r="C19" s="281"/>
      <c r="D19" s="282"/>
      <c r="E19" s="282"/>
      <c r="F19" s="283" t="s">
        <v>113</v>
      </c>
      <c r="G19" s="283"/>
      <c r="H19" s="283" t="s">
        <v>114</v>
      </c>
      <c r="I19" s="283"/>
      <c r="J19" s="280" t="s">
        <v>114</v>
      </c>
      <c r="K19" s="280"/>
      <c r="L19" s="204"/>
      <c r="M19" s="204"/>
      <c r="Y19" s="183"/>
      <c r="Z19" s="183"/>
      <c r="AA19" s="183" t="s">
        <v>101</v>
      </c>
      <c r="AB19" s="183">
        <v>150</v>
      </c>
      <c r="AC19" s="183">
        <v>120</v>
      </c>
      <c r="AD19" s="183">
        <v>100</v>
      </c>
      <c r="AE19" s="183">
        <v>80</v>
      </c>
      <c r="AF19" s="183">
        <v>70</v>
      </c>
      <c r="AG19" s="183">
        <v>60</v>
      </c>
      <c r="AH19" s="183">
        <v>55</v>
      </c>
      <c r="AI19" s="183">
        <v>50</v>
      </c>
      <c r="AJ19" s="183">
        <v>45</v>
      </c>
      <c r="AK19" s="183">
        <v>40</v>
      </c>
    </row>
    <row r="20" spans="1:37" ht="18.75" customHeight="1">
      <c r="A20" s="218" t="s">
        <v>105</v>
      </c>
      <c r="B20" s="281" t="str">
        <f>E9</f>
        <v>NAGY</v>
      </c>
      <c r="C20" s="281"/>
      <c r="D20" s="283" t="s">
        <v>116</v>
      </c>
      <c r="E20" s="283"/>
      <c r="F20" s="282"/>
      <c r="G20" s="282"/>
      <c r="H20" s="283" t="s">
        <v>113</v>
      </c>
      <c r="I20" s="283"/>
      <c r="J20" s="283" t="s">
        <v>114</v>
      </c>
      <c r="K20" s="283"/>
      <c r="L20" s="204"/>
      <c r="M20" s="204"/>
      <c r="Y20" s="183"/>
      <c r="Z20" s="183"/>
      <c r="AA20" s="183" t="s">
        <v>102</v>
      </c>
      <c r="AB20" s="183">
        <v>120</v>
      </c>
      <c r="AC20" s="183">
        <v>90</v>
      </c>
      <c r="AD20" s="183">
        <v>65</v>
      </c>
      <c r="AE20" s="183">
        <v>55</v>
      </c>
      <c r="AF20" s="183">
        <v>50</v>
      </c>
      <c r="AG20" s="183">
        <v>45</v>
      </c>
      <c r="AH20" s="183">
        <v>40</v>
      </c>
      <c r="AI20" s="183">
        <v>35</v>
      </c>
      <c r="AJ20" s="183">
        <v>25</v>
      </c>
      <c r="AK20" s="183">
        <v>20</v>
      </c>
    </row>
    <row r="21" spans="1:37" ht="18.75" customHeight="1">
      <c r="A21" s="218" t="s">
        <v>108</v>
      </c>
      <c r="B21" s="281" t="str">
        <f>E11</f>
        <v>KAMINSZKA</v>
      </c>
      <c r="C21" s="281"/>
      <c r="D21" s="283" t="s">
        <v>117</v>
      </c>
      <c r="E21" s="283"/>
      <c r="F21" s="283" t="s">
        <v>116</v>
      </c>
      <c r="G21" s="283"/>
      <c r="H21" s="282"/>
      <c r="I21" s="282"/>
      <c r="J21" s="283" t="s">
        <v>118</v>
      </c>
      <c r="K21" s="283"/>
      <c r="L21" s="204"/>
      <c r="M21" s="204"/>
      <c r="Y21" s="183"/>
      <c r="Z21" s="183"/>
      <c r="AA21" s="183" t="s">
        <v>103</v>
      </c>
      <c r="AB21" s="183">
        <v>90</v>
      </c>
      <c r="AC21" s="183">
        <v>60</v>
      </c>
      <c r="AD21" s="183">
        <v>45</v>
      </c>
      <c r="AE21" s="183">
        <v>34</v>
      </c>
      <c r="AF21" s="183">
        <v>27</v>
      </c>
      <c r="AG21" s="183">
        <v>22</v>
      </c>
      <c r="AH21" s="183">
        <v>18</v>
      </c>
      <c r="AI21" s="183">
        <v>15</v>
      </c>
      <c r="AJ21" s="183">
        <v>12</v>
      </c>
      <c r="AK21" s="183">
        <v>9</v>
      </c>
    </row>
    <row r="22" spans="1:37" ht="18.75" customHeight="1">
      <c r="A22" s="218" t="s">
        <v>111</v>
      </c>
      <c r="B22" s="281" t="str">
        <f>E13</f>
        <v>SZABÓ</v>
      </c>
      <c r="C22" s="281"/>
      <c r="D22" s="283" t="s">
        <v>117</v>
      </c>
      <c r="E22" s="283"/>
      <c r="F22" s="283" t="s">
        <v>117</v>
      </c>
      <c r="G22" s="283"/>
      <c r="H22" s="280" t="s">
        <v>115</v>
      </c>
      <c r="I22" s="280"/>
      <c r="J22" s="282"/>
      <c r="K22" s="282"/>
      <c r="L22" s="204"/>
      <c r="M22" s="204"/>
      <c r="Y22" s="183"/>
      <c r="Z22" s="183"/>
      <c r="AA22" s="183" t="s">
        <v>104</v>
      </c>
      <c r="AB22" s="183">
        <v>60</v>
      </c>
      <c r="AC22" s="183">
        <v>40</v>
      </c>
      <c r="AD22" s="183">
        <v>30</v>
      </c>
      <c r="AE22" s="183">
        <v>20</v>
      </c>
      <c r="AF22" s="183">
        <v>18</v>
      </c>
      <c r="AG22" s="183">
        <v>15</v>
      </c>
      <c r="AH22" s="183">
        <v>12</v>
      </c>
      <c r="AI22" s="183">
        <v>10</v>
      </c>
      <c r="AJ22" s="183">
        <v>8</v>
      </c>
      <c r="AK22" s="183">
        <v>6</v>
      </c>
    </row>
    <row r="23" spans="1:37" ht="13.8">
      <c r="A23" s="204"/>
      <c r="B23" s="204"/>
      <c r="C23" s="204"/>
      <c r="D23" s="204"/>
      <c r="E23" s="204"/>
      <c r="F23" s="204"/>
      <c r="G23" s="204"/>
      <c r="H23" s="204"/>
      <c r="I23" s="204"/>
      <c r="J23" s="204"/>
      <c r="K23" s="204"/>
      <c r="L23" s="204"/>
      <c r="M23" s="204"/>
      <c r="Y23" s="183"/>
      <c r="Z23" s="183"/>
      <c r="AA23" s="183" t="s">
        <v>106</v>
      </c>
      <c r="AB23" s="183">
        <v>40</v>
      </c>
      <c r="AC23" s="183">
        <v>25</v>
      </c>
      <c r="AD23" s="183">
        <v>18</v>
      </c>
      <c r="AE23" s="183">
        <v>13</v>
      </c>
      <c r="AF23" s="183">
        <v>8</v>
      </c>
      <c r="AG23" s="183">
        <v>7</v>
      </c>
      <c r="AH23" s="183">
        <v>6</v>
      </c>
      <c r="AI23" s="183">
        <v>5</v>
      </c>
      <c r="AJ23" s="183">
        <v>4</v>
      </c>
      <c r="AK23" s="183">
        <v>3</v>
      </c>
    </row>
    <row r="24" spans="1:37" ht="13.8">
      <c r="A24" s="204"/>
      <c r="B24" s="204"/>
      <c r="C24" s="204"/>
      <c r="D24" s="204"/>
      <c r="E24" s="204"/>
      <c r="F24" s="204"/>
      <c r="G24" s="204"/>
      <c r="H24" s="204"/>
      <c r="I24" s="204"/>
      <c r="J24" s="204"/>
      <c r="K24" s="204"/>
      <c r="L24" s="204"/>
      <c r="M24" s="204"/>
      <c r="Y24" s="183"/>
      <c r="Z24" s="183"/>
      <c r="AA24" s="183" t="s">
        <v>107</v>
      </c>
      <c r="AB24" s="183">
        <v>25</v>
      </c>
      <c r="AC24" s="183">
        <v>15</v>
      </c>
      <c r="AD24" s="183">
        <v>13</v>
      </c>
      <c r="AE24" s="183">
        <v>7</v>
      </c>
      <c r="AF24" s="183">
        <v>6</v>
      </c>
      <c r="AG24" s="183">
        <v>5</v>
      </c>
      <c r="AH24" s="183">
        <v>4</v>
      </c>
      <c r="AI24" s="183">
        <v>3</v>
      </c>
      <c r="AJ24" s="183">
        <v>2</v>
      </c>
      <c r="AK24" s="183">
        <v>1</v>
      </c>
    </row>
    <row r="25" spans="1:37" ht="13.8">
      <c r="A25" s="204"/>
      <c r="B25" s="204"/>
      <c r="C25" s="204"/>
      <c r="D25" s="204"/>
      <c r="E25" s="204"/>
      <c r="F25" s="204"/>
      <c r="G25" s="204"/>
      <c r="H25" s="204"/>
      <c r="I25" s="204"/>
      <c r="J25" s="204"/>
      <c r="K25" s="204"/>
      <c r="L25" s="204"/>
      <c r="M25" s="204"/>
      <c r="Y25" s="183"/>
      <c r="Z25" s="183"/>
      <c r="AA25" s="183" t="s">
        <v>109</v>
      </c>
      <c r="AB25" s="183">
        <v>15</v>
      </c>
      <c r="AC25" s="183">
        <v>10</v>
      </c>
      <c r="AD25" s="183">
        <v>8</v>
      </c>
      <c r="AE25" s="183">
        <v>4</v>
      </c>
      <c r="AF25" s="183">
        <v>3</v>
      </c>
      <c r="AG25" s="183">
        <v>2</v>
      </c>
      <c r="AH25" s="183">
        <v>1</v>
      </c>
      <c r="AI25" s="183">
        <v>0</v>
      </c>
      <c r="AJ25" s="183">
        <v>0</v>
      </c>
      <c r="AK25" s="183">
        <v>0</v>
      </c>
    </row>
    <row r="26" spans="1:37" ht="13.8">
      <c r="A26" s="204"/>
      <c r="B26" s="204"/>
      <c r="C26" s="204"/>
      <c r="D26" s="204"/>
      <c r="E26" s="204"/>
      <c r="F26" s="204"/>
      <c r="G26" s="204"/>
      <c r="H26" s="204"/>
      <c r="I26" s="204"/>
      <c r="J26" s="204"/>
      <c r="K26" s="204"/>
      <c r="L26" s="204"/>
      <c r="M26" s="204"/>
      <c r="Y26" s="183"/>
      <c r="Z26" s="183"/>
      <c r="AA26" s="183" t="s">
        <v>110</v>
      </c>
      <c r="AB26" s="183">
        <v>10</v>
      </c>
      <c r="AC26" s="183">
        <v>6</v>
      </c>
      <c r="AD26" s="183">
        <v>4</v>
      </c>
      <c r="AE26" s="183">
        <v>2</v>
      </c>
      <c r="AF26" s="183">
        <v>1</v>
      </c>
      <c r="AG26" s="183">
        <v>0</v>
      </c>
      <c r="AH26" s="183">
        <v>0</v>
      </c>
      <c r="AI26" s="183">
        <v>0</v>
      </c>
      <c r="AJ26" s="183">
        <v>0</v>
      </c>
      <c r="AK26" s="183">
        <v>0</v>
      </c>
    </row>
    <row r="27" spans="1:37" ht="13.8">
      <c r="A27" s="204"/>
      <c r="B27" s="204"/>
      <c r="C27" s="204"/>
      <c r="D27" s="204"/>
      <c r="E27" s="204"/>
      <c r="F27" s="204"/>
      <c r="G27" s="204"/>
      <c r="H27" s="204"/>
      <c r="I27" s="204"/>
      <c r="J27" s="204"/>
      <c r="K27" s="204"/>
      <c r="L27" s="204"/>
      <c r="M27" s="204"/>
      <c r="Y27" s="183"/>
      <c r="Z27" s="183"/>
      <c r="AA27" s="183" t="s">
        <v>112</v>
      </c>
      <c r="AB27" s="183">
        <v>3</v>
      </c>
      <c r="AC27" s="183">
        <v>2</v>
      </c>
      <c r="AD27" s="183">
        <v>1</v>
      </c>
      <c r="AE27" s="183">
        <v>0</v>
      </c>
      <c r="AF27" s="183">
        <v>0</v>
      </c>
      <c r="AG27" s="183">
        <v>0</v>
      </c>
      <c r="AH27" s="183">
        <v>0</v>
      </c>
      <c r="AI27" s="183">
        <v>0</v>
      </c>
      <c r="AJ27" s="183">
        <v>0</v>
      </c>
      <c r="AK27" s="183">
        <v>0</v>
      </c>
    </row>
    <row r="28" spans="1:37" ht="13.8">
      <c r="A28" s="204"/>
      <c r="B28" s="204"/>
      <c r="C28" s="204"/>
      <c r="D28" s="204"/>
      <c r="E28" s="204"/>
      <c r="F28" s="204"/>
      <c r="G28" s="204"/>
      <c r="H28" s="204"/>
      <c r="I28" s="204"/>
      <c r="J28" s="204"/>
      <c r="K28" s="204"/>
      <c r="L28" s="204"/>
      <c r="M28" s="204"/>
    </row>
    <row r="29" spans="1:37" ht="13.8">
      <c r="A29" s="204"/>
      <c r="B29" s="204"/>
      <c r="C29" s="204"/>
      <c r="D29" s="204"/>
      <c r="E29" s="204"/>
      <c r="F29" s="204"/>
      <c r="G29" s="204"/>
      <c r="H29" s="204"/>
      <c r="I29" s="204"/>
      <c r="J29" s="204"/>
      <c r="K29" s="204"/>
      <c r="L29" s="204"/>
      <c r="M29" s="204"/>
    </row>
    <row r="30" spans="1:37" ht="13.8">
      <c r="A30" s="204"/>
      <c r="B30" s="204"/>
      <c r="C30" s="204"/>
      <c r="D30" s="204"/>
      <c r="E30" s="204"/>
      <c r="F30" s="204"/>
      <c r="G30" s="204"/>
      <c r="H30" s="204"/>
      <c r="I30" s="204"/>
      <c r="J30" s="204"/>
      <c r="K30" s="204"/>
      <c r="L30" s="204"/>
      <c r="M30" s="204"/>
    </row>
    <row r="31" spans="1:37" ht="13.8">
      <c r="A31" s="204"/>
      <c r="B31" s="204"/>
      <c r="C31" s="204"/>
      <c r="D31" s="204"/>
      <c r="E31" s="204"/>
      <c r="F31" s="204"/>
      <c r="G31" s="204"/>
      <c r="H31" s="204"/>
      <c r="I31" s="204"/>
      <c r="J31" s="204"/>
      <c r="K31" s="204"/>
      <c r="L31" s="204"/>
      <c r="M31" s="204"/>
    </row>
    <row r="32" spans="1:37" ht="13.8">
      <c r="A32" s="204"/>
      <c r="B32" s="204"/>
      <c r="C32" s="204"/>
      <c r="D32" s="204"/>
      <c r="E32" s="204"/>
      <c r="F32" s="204"/>
      <c r="G32" s="204"/>
      <c r="H32" s="204"/>
      <c r="I32" s="204"/>
      <c r="J32" s="204"/>
      <c r="K32" s="204"/>
      <c r="L32" s="219"/>
      <c r="M32" s="204"/>
      <c r="O32" s="172"/>
      <c r="P32" s="172"/>
      <c r="Q32" s="172"/>
      <c r="R32" s="172"/>
      <c r="S32" s="172"/>
    </row>
    <row r="33" spans="1:19" ht="13.8">
      <c r="A33" s="220" t="s">
        <v>93</v>
      </c>
      <c r="B33" s="221"/>
      <c r="C33" s="222"/>
      <c r="D33" s="223" t="s">
        <v>119</v>
      </c>
      <c r="E33" s="224" t="s">
        <v>120</v>
      </c>
      <c r="F33" s="225"/>
      <c r="G33" s="223" t="s">
        <v>119</v>
      </c>
      <c r="H33" s="224" t="s">
        <v>121</v>
      </c>
      <c r="I33" s="226"/>
      <c r="J33" s="224" t="s">
        <v>122</v>
      </c>
      <c r="K33" s="227" t="s">
        <v>123</v>
      </c>
      <c r="L33" s="33"/>
      <c r="M33" s="225"/>
      <c r="O33" s="172"/>
      <c r="P33" s="228"/>
      <c r="Q33" s="228"/>
      <c r="R33" s="186"/>
      <c r="S33" s="172"/>
    </row>
    <row r="34" spans="1:19" ht="13.8">
      <c r="A34" s="229" t="s">
        <v>124</v>
      </c>
      <c r="B34" s="230"/>
      <c r="C34" s="231"/>
      <c r="D34" s="232"/>
      <c r="E34" s="284"/>
      <c r="F34" s="284"/>
      <c r="G34" s="233" t="s">
        <v>125</v>
      </c>
      <c r="H34" s="230"/>
      <c r="I34" s="234"/>
      <c r="J34" s="235"/>
      <c r="K34" s="236" t="s">
        <v>126</v>
      </c>
      <c r="L34" s="237"/>
      <c r="M34" s="238"/>
      <c r="O34" s="172"/>
      <c r="P34" s="187"/>
      <c r="Q34" s="187"/>
      <c r="R34" s="239"/>
      <c r="S34" s="172"/>
    </row>
    <row r="35" spans="1:19" ht="13.8">
      <c r="A35" s="240" t="s">
        <v>127</v>
      </c>
      <c r="B35" s="241"/>
      <c r="C35" s="242"/>
      <c r="D35" s="243"/>
      <c r="E35" s="285"/>
      <c r="F35" s="285"/>
      <c r="G35" s="244" t="s">
        <v>128</v>
      </c>
      <c r="H35" s="245"/>
      <c r="I35" s="246"/>
      <c r="J35" s="247"/>
      <c r="K35" s="248"/>
      <c r="L35" s="219"/>
      <c r="M35" s="249"/>
      <c r="O35" s="172"/>
      <c r="P35" s="239"/>
      <c r="Q35" s="250"/>
      <c r="R35" s="239"/>
      <c r="S35" s="172"/>
    </row>
    <row r="36" spans="1:19" ht="13.8">
      <c r="A36" s="251"/>
      <c r="B36" s="252"/>
      <c r="C36" s="253"/>
      <c r="D36" s="243"/>
      <c r="E36" s="254"/>
      <c r="F36" s="255"/>
      <c r="G36" s="244" t="s">
        <v>129</v>
      </c>
      <c r="H36" s="245"/>
      <c r="I36" s="246"/>
      <c r="J36" s="247"/>
      <c r="K36" s="236" t="s">
        <v>130</v>
      </c>
      <c r="L36" s="237"/>
      <c r="M36" s="238"/>
      <c r="O36" s="172"/>
      <c r="P36" s="187"/>
      <c r="Q36" s="187"/>
      <c r="R36" s="239"/>
      <c r="S36" s="172"/>
    </row>
    <row r="37" spans="1:19" ht="13.8">
      <c r="A37" s="256"/>
      <c r="B37" s="257"/>
      <c r="C37" s="258"/>
      <c r="D37" s="243"/>
      <c r="E37" s="254"/>
      <c r="F37" s="255"/>
      <c r="G37" s="244" t="s">
        <v>131</v>
      </c>
      <c r="H37" s="245"/>
      <c r="I37" s="246"/>
      <c r="J37" s="247"/>
      <c r="K37" s="259"/>
      <c r="L37" s="255"/>
      <c r="M37" s="260"/>
      <c r="O37" s="172"/>
      <c r="P37" s="239"/>
      <c r="Q37" s="250"/>
      <c r="R37" s="239"/>
      <c r="S37" s="172"/>
    </row>
    <row r="38" spans="1:19" ht="13.8">
      <c r="A38" s="261"/>
      <c r="B38" s="262"/>
      <c r="C38" s="263"/>
      <c r="D38" s="243"/>
      <c r="E38" s="254"/>
      <c r="F38" s="255"/>
      <c r="G38" s="244" t="s">
        <v>132</v>
      </c>
      <c r="H38" s="245"/>
      <c r="I38" s="246"/>
      <c r="J38" s="247"/>
      <c r="K38" s="240"/>
      <c r="L38" s="219"/>
      <c r="M38" s="249"/>
      <c r="O38" s="172"/>
      <c r="P38" s="239"/>
      <c r="Q38" s="250"/>
      <c r="R38" s="239"/>
      <c r="S38" s="172"/>
    </row>
    <row r="39" spans="1:19" ht="13.8">
      <c r="A39" s="264"/>
      <c r="B39" s="265"/>
      <c r="C39" s="258"/>
      <c r="D39" s="243"/>
      <c r="E39" s="254"/>
      <c r="F39" s="255"/>
      <c r="G39" s="244" t="s">
        <v>133</v>
      </c>
      <c r="H39" s="245"/>
      <c r="I39" s="246"/>
      <c r="J39" s="247"/>
      <c r="K39" s="236" t="s">
        <v>44</v>
      </c>
      <c r="L39" s="237"/>
      <c r="M39" s="238"/>
      <c r="O39" s="172"/>
      <c r="P39" s="187"/>
      <c r="Q39" s="187"/>
      <c r="R39" s="239"/>
      <c r="S39" s="172"/>
    </row>
    <row r="40" spans="1:19" ht="13.8">
      <c r="A40" s="264"/>
      <c r="B40" s="265"/>
      <c r="C40" s="266"/>
      <c r="D40" s="243"/>
      <c r="E40" s="254"/>
      <c r="F40" s="255"/>
      <c r="G40" s="244" t="s">
        <v>134</v>
      </c>
      <c r="H40" s="245"/>
      <c r="I40" s="246"/>
      <c r="J40" s="247"/>
      <c r="K40" s="259"/>
      <c r="L40" s="255"/>
      <c r="M40" s="260"/>
      <c r="O40" s="172"/>
      <c r="P40" s="239"/>
      <c r="Q40" s="250"/>
      <c r="R40" s="239"/>
      <c r="S40" s="172"/>
    </row>
    <row r="41" spans="1:19" ht="13.8">
      <c r="A41" s="267"/>
      <c r="B41" s="268"/>
      <c r="C41" s="269"/>
      <c r="D41" s="270"/>
      <c r="E41" s="271"/>
      <c r="F41" s="219"/>
      <c r="G41" s="272" t="s">
        <v>135</v>
      </c>
      <c r="H41" s="241"/>
      <c r="I41" s="273"/>
      <c r="J41" s="274"/>
      <c r="K41" s="240" t="str">
        <f>M4</f>
        <v>Krupanics Veronika</v>
      </c>
      <c r="L41" s="219"/>
      <c r="M41" s="249"/>
      <c r="O41" s="172"/>
      <c r="P41" s="239"/>
      <c r="Q41" s="250"/>
      <c r="R41" s="275"/>
      <c r="S41" s="172"/>
    </row>
    <row r="42" spans="1:19" ht="13.8">
      <c r="O42" s="172"/>
      <c r="P42" s="172"/>
      <c r="Q42" s="172"/>
      <c r="R42" s="172"/>
      <c r="S42" s="172"/>
    </row>
    <row r="43" spans="1:19" ht="13.8">
      <c r="O43" s="172"/>
      <c r="P43" s="172"/>
      <c r="Q43" s="172"/>
      <c r="R43" s="172"/>
      <c r="S43" s="172"/>
    </row>
  </sheetData>
  <mergeCells count="37">
    <mergeCell ref="E35:F35"/>
    <mergeCell ref="B22:C22"/>
    <mergeCell ref="D22:E22"/>
    <mergeCell ref="F22:G22"/>
    <mergeCell ref="H22:I22"/>
    <mergeCell ref="J22:K22"/>
    <mergeCell ref="E34:F34"/>
    <mergeCell ref="B20:C20"/>
    <mergeCell ref="D20:E20"/>
    <mergeCell ref="F20:G20"/>
    <mergeCell ref="H20:I20"/>
    <mergeCell ref="J20:K20"/>
    <mergeCell ref="B21:C21"/>
    <mergeCell ref="D21:E21"/>
    <mergeCell ref="F21:G21"/>
    <mergeCell ref="H21:I21"/>
    <mergeCell ref="J21:K21"/>
    <mergeCell ref="J18:K18"/>
    <mergeCell ref="B19:C19"/>
    <mergeCell ref="D19:E19"/>
    <mergeCell ref="F19:G19"/>
    <mergeCell ref="H19:I19"/>
    <mergeCell ref="J19:K19"/>
    <mergeCell ref="E11:F11"/>
    <mergeCell ref="G11:H11"/>
    <mergeCell ref="E13:F13"/>
    <mergeCell ref="G13:H13"/>
    <mergeCell ref="B18:C18"/>
    <mergeCell ref="D18:E18"/>
    <mergeCell ref="F18:G18"/>
    <mergeCell ref="H18:I18"/>
    <mergeCell ref="A1:F1"/>
    <mergeCell ref="A4:C4"/>
    <mergeCell ref="E7:F7"/>
    <mergeCell ref="G7:H7"/>
    <mergeCell ref="E9:F9"/>
    <mergeCell ref="G9:H9"/>
  </mergeCells>
  <conditionalFormatting sqref="E7 E9 E11 E13">
    <cfRule type="cellIs" dxfId="80" priority="71" stopIfTrue="1" operator="equal">
      <formula>"Bye"</formula>
    </cfRule>
  </conditionalFormatting>
  <conditionalFormatting sqref="R41">
    <cfRule type="expression" dxfId="79" priority="72" stopIfTrue="1">
      <formula>$O$1="CU"</formula>
    </cfRule>
  </conditionalFormatting>
  <pageMargins left="0" right="0" top="0.39370078740157483" bottom="0.39370078740157483" header="0" footer="0"/>
  <pageSetup paperSize="0" fitToWidth="0" fitToHeight="0" pageOrder="overThenDown" horizontalDpi="0" verticalDpi="0" copies="0"/>
  <headerFooter>
    <oddHeader>&amp;C&amp;A</oddHeader>
    <oddFooter>&amp;CPage &amp;P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0"/>
  <sheetViews>
    <sheetView workbookViewId="0"/>
  </sheetViews>
  <sheetFormatPr defaultRowHeight="14.7"/>
  <cols>
    <col min="1" max="1" width="7.59765625" customWidth="1"/>
    <col min="2" max="2" width="16.59765625" style="90" customWidth="1"/>
    <col min="3" max="3" width="4" style="90" customWidth="1"/>
    <col min="4" max="4" width="16.59765625" style="90" customWidth="1"/>
    <col min="5" max="5" width="10.69921875" style="90" customWidth="1"/>
  </cols>
  <sheetData>
    <row r="3" spans="1:5" ht="13.8">
      <c r="A3" s="286" t="s">
        <v>137</v>
      </c>
      <c r="B3" s="287" t="s">
        <v>138</v>
      </c>
      <c r="C3" s="288" t="s">
        <v>139</v>
      </c>
      <c r="D3" s="288" t="s">
        <v>140</v>
      </c>
      <c r="E3" s="288" t="s">
        <v>118</v>
      </c>
    </row>
    <row r="5" spans="1:5" ht="13.8">
      <c r="A5" s="286" t="s">
        <v>141</v>
      </c>
      <c r="B5" s="288" t="s">
        <v>142</v>
      </c>
      <c r="C5" s="288" t="s">
        <v>139</v>
      </c>
      <c r="D5" s="287" t="s">
        <v>143</v>
      </c>
      <c r="E5" s="288" t="s">
        <v>114</v>
      </c>
    </row>
    <row r="7" spans="1:5" ht="13.8">
      <c r="A7" t="s">
        <v>144</v>
      </c>
      <c r="B7" s="90" t="s">
        <v>138</v>
      </c>
    </row>
    <row r="8" spans="1:5" ht="13.8">
      <c r="A8" t="s">
        <v>145</v>
      </c>
      <c r="B8" s="90" t="s">
        <v>140</v>
      </c>
    </row>
    <row r="9" spans="1:5" ht="13.8">
      <c r="A9" t="s">
        <v>146</v>
      </c>
      <c r="B9" s="90" t="s">
        <v>143</v>
      </c>
    </row>
    <row r="10" spans="1:5" ht="13.8">
      <c r="A10" t="s">
        <v>147</v>
      </c>
      <c r="B10" s="90" t="s">
        <v>142</v>
      </c>
    </row>
  </sheetData>
  <pageMargins left="0" right="0" top="0.39370078740157483" bottom="0.39370078740157483" header="0" footer="0"/>
  <pageSetup paperSize="0" fitToWidth="0" fitToHeight="0" pageOrder="overThenDown" horizontalDpi="0" verticalDpi="0" copies="0"/>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6"/>
  <sheetViews>
    <sheetView workbookViewId="0"/>
  </sheetViews>
  <sheetFormatPr defaultRowHeight="14.7"/>
  <cols>
    <col min="1" max="1" width="3.59765625" customWidth="1"/>
    <col min="2" max="2" width="12.296875" customWidth="1"/>
    <col min="3" max="3" width="11" customWidth="1"/>
    <col min="4" max="4" width="11" style="90" customWidth="1"/>
    <col min="5" max="5" width="9.8984375" style="162" customWidth="1"/>
    <col min="6" max="6" width="5.69921875" style="163" hidden="1" customWidth="1"/>
    <col min="7" max="7" width="32.3984375" style="163" customWidth="1"/>
    <col min="8" max="8" width="7.09765625" style="90" customWidth="1"/>
    <col min="9" max="13" width="6.8984375" style="90" hidden="1" customWidth="1"/>
    <col min="14" max="15" width="6.8984375" style="90" customWidth="1"/>
    <col min="16" max="16" width="6.8984375" style="90" hidden="1" customWidth="1"/>
    <col min="17" max="17" width="6.8984375" style="90" customWidth="1"/>
    <col min="18" max="1024" width="8.3984375" customWidth="1"/>
  </cols>
  <sheetData>
    <row r="1" spans="1:17" ht="24.6">
      <c r="A1" s="92" t="str">
        <f>Altalanos!$A$6</f>
        <v>Kinder Kupa 3.</v>
      </c>
      <c r="B1" s="93"/>
      <c r="C1" s="93"/>
      <c r="D1" s="94"/>
      <c r="E1" s="95" t="s">
        <v>40</v>
      </c>
      <c r="F1" s="96"/>
      <c r="G1" s="97"/>
      <c r="H1" s="98"/>
      <c r="I1" s="98"/>
      <c r="J1" s="99"/>
      <c r="K1" s="99"/>
      <c r="L1" s="99"/>
      <c r="M1" s="99"/>
      <c r="N1" s="99"/>
      <c r="O1" s="99"/>
      <c r="P1" s="99"/>
      <c r="Q1" s="100"/>
    </row>
    <row r="2" spans="1:17" ht="13.8">
      <c r="B2" s="101" t="s">
        <v>41</v>
      </c>
      <c r="C2" s="289" t="str">
        <f>Altalanos!$B$8</f>
        <v>F10</v>
      </c>
      <c r="D2" s="102"/>
      <c r="E2" s="95" t="s">
        <v>42</v>
      </c>
      <c r="F2" s="103"/>
      <c r="G2" s="103"/>
      <c r="H2" s="104"/>
      <c r="I2" s="104"/>
      <c r="J2" s="105"/>
      <c r="K2" s="105"/>
      <c r="L2" s="105"/>
      <c r="M2" s="105"/>
      <c r="N2" s="106"/>
      <c r="O2" s="107"/>
      <c r="P2" s="107"/>
      <c r="Q2" s="106"/>
    </row>
    <row r="3" spans="1:17" s="6" customFormat="1" ht="13.8">
      <c r="A3" s="108" t="s">
        <v>43</v>
      </c>
      <c r="B3" s="109"/>
      <c r="C3" s="109"/>
      <c r="D3" s="109"/>
      <c r="E3" s="109"/>
      <c r="F3" s="109"/>
      <c r="G3" s="109"/>
      <c r="H3" s="109"/>
      <c r="I3" s="110"/>
      <c r="J3" s="111"/>
      <c r="K3" s="112"/>
      <c r="L3" s="112"/>
      <c r="M3" s="112"/>
      <c r="N3" s="113" t="s">
        <v>44</v>
      </c>
      <c r="O3" s="114"/>
      <c r="P3" s="115"/>
      <c r="Q3" s="116"/>
    </row>
    <row r="4" spans="1:17" s="6" customFormat="1" ht="13.8">
      <c r="A4" s="56" t="s">
        <v>27</v>
      </c>
      <c r="B4" s="56"/>
      <c r="C4" s="54" t="s">
        <v>15</v>
      </c>
      <c r="D4" s="56" t="s">
        <v>45</v>
      </c>
      <c r="E4" s="117"/>
      <c r="G4" s="118"/>
      <c r="H4" s="119" t="s">
        <v>46</v>
      </c>
      <c r="I4" s="120"/>
      <c r="J4" s="121"/>
      <c r="K4" s="122"/>
      <c r="L4" s="122"/>
      <c r="M4" s="122"/>
      <c r="N4" s="121"/>
      <c r="O4" s="123"/>
      <c r="P4" s="123"/>
      <c r="Q4" s="124"/>
    </row>
    <row r="5" spans="1:17" s="6" customFormat="1" ht="13.8">
      <c r="A5" s="125" t="str">
        <f>Altalanos!$A$10</f>
        <v>2022.04.02-04</v>
      </c>
      <c r="B5" s="125"/>
      <c r="C5" s="126" t="str">
        <f>Altalanos!$C$10</f>
        <v>Mogyoród</v>
      </c>
      <c r="D5" s="127" t="str">
        <f>Altalanos!$D$10</f>
        <v xml:space="preserve">  </v>
      </c>
      <c r="E5" s="127"/>
      <c r="F5" s="127"/>
      <c r="G5" s="127"/>
      <c r="H5" s="128" t="str">
        <f>Altalanos!$E$10</f>
        <v>Krupanics Veronika</v>
      </c>
      <c r="I5" s="129"/>
      <c r="J5" s="130"/>
      <c r="K5" s="128"/>
      <c r="L5" s="128"/>
      <c r="M5" s="128"/>
      <c r="N5" s="130"/>
      <c r="O5" s="127"/>
      <c r="P5" s="127"/>
      <c r="Q5" s="131"/>
    </row>
    <row r="6" spans="1:17" ht="30" customHeight="1">
      <c r="A6" s="132" t="s">
        <v>47</v>
      </c>
      <c r="B6" s="133" t="s">
        <v>30</v>
      </c>
      <c r="C6" s="133" t="s">
        <v>31</v>
      </c>
      <c r="D6" s="133" t="s">
        <v>48</v>
      </c>
      <c r="E6" s="133" t="s">
        <v>49</v>
      </c>
      <c r="F6" s="133" t="s">
        <v>50</v>
      </c>
      <c r="G6" s="133" t="s">
        <v>51</v>
      </c>
      <c r="H6" s="134" t="s">
        <v>52</v>
      </c>
      <c r="I6" s="135"/>
      <c r="J6" s="136" t="s">
        <v>53</v>
      </c>
      <c r="K6" s="137" t="s">
        <v>54</v>
      </c>
      <c r="L6" s="136" t="s">
        <v>55</v>
      </c>
      <c r="M6" s="138" t="s">
        <v>56</v>
      </c>
      <c r="N6" s="132" t="s">
        <v>57</v>
      </c>
      <c r="O6" s="139" t="s">
        <v>58</v>
      </c>
      <c r="P6" s="140" t="s">
        <v>59</v>
      </c>
      <c r="Q6" s="133" t="s">
        <v>60</v>
      </c>
    </row>
    <row r="7" spans="1:17" s="72" customFormat="1" ht="18.899999999999999" customHeight="1">
      <c r="A7" s="141">
        <v>1</v>
      </c>
      <c r="B7" s="142" t="s">
        <v>148</v>
      </c>
      <c r="C7" s="142" t="s">
        <v>149</v>
      </c>
      <c r="D7" s="143" t="s">
        <v>150</v>
      </c>
      <c r="E7" s="144"/>
      <c r="F7" s="145"/>
      <c r="G7" s="146"/>
      <c r="H7" s="143"/>
      <c r="I7" s="143"/>
      <c r="J7" s="147"/>
      <c r="K7" s="148"/>
      <c r="L7" s="147"/>
      <c r="M7" s="148"/>
      <c r="N7" s="149"/>
      <c r="O7" s="150"/>
      <c r="P7" s="151"/>
      <c r="Q7" s="143"/>
    </row>
    <row r="8" spans="1:17" s="72" customFormat="1" ht="18.899999999999999" customHeight="1">
      <c r="A8" s="141">
        <v>2</v>
      </c>
      <c r="B8" s="142" t="s">
        <v>151</v>
      </c>
      <c r="C8" s="142" t="s">
        <v>152</v>
      </c>
      <c r="D8" s="143" t="s">
        <v>153</v>
      </c>
      <c r="E8" s="144"/>
      <c r="F8" s="145"/>
      <c r="G8" s="146"/>
      <c r="H8" s="143"/>
      <c r="I8" s="143"/>
      <c r="J8" s="147"/>
      <c r="K8" s="148"/>
      <c r="L8" s="147"/>
      <c r="M8" s="148"/>
      <c r="N8" s="149"/>
      <c r="O8" s="143"/>
      <c r="P8" s="151"/>
      <c r="Q8" s="143"/>
    </row>
    <row r="9" spans="1:17" s="72" customFormat="1" ht="18.899999999999999" customHeight="1">
      <c r="A9" s="141">
        <v>3</v>
      </c>
      <c r="B9" s="142" t="s">
        <v>154</v>
      </c>
      <c r="C9" s="142" t="s">
        <v>155</v>
      </c>
      <c r="D9" s="143" t="s">
        <v>156</v>
      </c>
      <c r="E9" s="144"/>
      <c r="F9" s="145"/>
      <c r="G9" s="146"/>
      <c r="H9" s="143"/>
      <c r="I9" s="143"/>
      <c r="J9" s="147"/>
      <c r="K9" s="148"/>
      <c r="L9" s="147"/>
      <c r="M9" s="148"/>
      <c r="N9" s="149"/>
      <c r="O9" s="143"/>
      <c r="P9" s="152"/>
      <c r="Q9" s="149"/>
    </row>
    <row r="10" spans="1:17" s="72" customFormat="1" ht="18.899999999999999" customHeight="1">
      <c r="A10" s="141">
        <v>4</v>
      </c>
      <c r="B10" s="142" t="s">
        <v>157</v>
      </c>
      <c r="C10" s="142" t="s">
        <v>158</v>
      </c>
      <c r="D10" s="143" t="s">
        <v>159</v>
      </c>
      <c r="E10" s="144"/>
      <c r="F10" s="145"/>
      <c r="G10" s="146"/>
      <c r="H10" s="143"/>
      <c r="I10" s="143"/>
      <c r="J10" s="147"/>
      <c r="K10" s="148"/>
      <c r="L10" s="147"/>
      <c r="M10" s="148"/>
      <c r="N10" s="149"/>
      <c r="O10" s="143"/>
      <c r="P10" s="153"/>
      <c r="Q10" s="154"/>
    </row>
    <row r="11" spans="1:17" s="72" customFormat="1" ht="18.899999999999999" customHeight="1">
      <c r="A11" s="141">
        <v>5</v>
      </c>
      <c r="B11" s="142" t="s">
        <v>160</v>
      </c>
      <c r="C11" s="142" t="s">
        <v>161</v>
      </c>
      <c r="D11" s="143" t="s">
        <v>153</v>
      </c>
      <c r="E11" s="144"/>
      <c r="F11" s="145"/>
      <c r="G11" s="146"/>
      <c r="H11" s="143"/>
      <c r="I11" s="143"/>
      <c r="J11" s="147"/>
      <c r="K11" s="148"/>
      <c r="L11" s="147"/>
      <c r="M11" s="148"/>
      <c r="N11" s="149"/>
      <c r="O11" s="143"/>
      <c r="P11" s="153"/>
      <c r="Q11" s="154"/>
    </row>
    <row r="12" spans="1:17" s="72" customFormat="1" ht="18.899999999999999" customHeight="1">
      <c r="A12" s="141">
        <v>6</v>
      </c>
      <c r="B12" s="142" t="s">
        <v>162</v>
      </c>
      <c r="C12" s="142" t="s">
        <v>163</v>
      </c>
      <c r="D12" s="143" t="s">
        <v>153</v>
      </c>
      <c r="E12" s="144"/>
      <c r="F12" s="145"/>
      <c r="G12" s="146"/>
      <c r="H12" s="143"/>
      <c r="I12" s="143"/>
      <c r="J12" s="147"/>
      <c r="K12" s="148"/>
      <c r="L12" s="147"/>
      <c r="M12" s="148"/>
      <c r="N12" s="149"/>
      <c r="O12" s="143"/>
      <c r="P12" s="153"/>
      <c r="Q12" s="154"/>
    </row>
    <row r="13" spans="1:17" s="72" customFormat="1" ht="18.899999999999999" customHeight="1">
      <c r="A13" s="141">
        <v>7</v>
      </c>
      <c r="B13" s="142" t="s">
        <v>164</v>
      </c>
      <c r="C13" s="142" t="s">
        <v>158</v>
      </c>
      <c r="D13" s="143" t="s">
        <v>165</v>
      </c>
      <c r="E13" s="144"/>
      <c r="F13" s="145"/>
      <c r="G13" s="146"/>
      <c r="H13" s="143"/>
      <c r="I13" s="143"/>
      <c r="J13" s="147"/>
      <c r="K13" s="148"/>
      <c r="L13" s="147"/>
      <c r="M13" s="148"/>
      <c r="N13" s="149"/>
      <c r="O13" s="143"/>
      <c r="P13" s="153"/>
      <c r="Q13" s="154"/>
    </row>
    <row r="14" spans="1:17" s="72" customFormat="1" ht="18.899999999999999" customHeight="1">
      <c r="A14" s="141">
        <v>8</v>
      </c>
      <c r="B14" s="142" t="s">
        <v>166</v>
      </c>
      <c r="C14" s="142" t="s">
        <v>167</v>
      </c>
      <c r="D14" s="143" t="s">
        <v>168</v>
      </c>
      <c r="E14" s="144"/>
      <c r="F14" s="145"/>
      <c r="G14" s="146"/>
      <c r="H14" s="143"/>
      <c r="I14" s="143"/>
      <c r="J14" s="147"/>
      <c r="K14" s="148"/>
      <c r="L14" s="147"/>
      <c r="M14" s="148"/>
      <c r="N14" s="149"/>
      <c r="O14" s="143"/>
      <c r="P14" s="153"/>
      <c r="Q14" s="154"/>
    </row>
    <row r="15" spans="1:17" s="72" customFormat="1" ht="18.899999999999999" customHeight="1">
      <c r="A15" s="141">
        <v>9</v>
      </c>
      <c r="B15" s="142" t="s">
        <v>169</v>
      </c>
      <c r="C15" s="142" t="s">
        <v>170</v>
      </c>
      <c r="D15" s="143" t="s">
        <v>153</v>
      </c>
      <c r="E15" s="144"/>
      <c r="F15" s="143"/>
      <c r="G15" s="143"/>
      <c r="H15" s="143"/>
      <c r="I15" s="143"/>
      <c r="J15" s="147"/>
      <c r="K15" s="148"/>
      <c r="L15" s="147"/>
      <c r="M15" s="155"/>
      <c r="N15" s="149"/>
      <c r="O15" s="143"/>
      <c r="P15" s="143"/>
      <c r="Q15" s="143"/>
    </row>
    <row r="16" spans="1:17" s="72" customFormat="1" ht="18.899999999999999" customHeight="1">
      <c r="A16" s="141">
        <v>10</v>
      </c>
      <c r="B16" s="142" t="s">
        <v>162</v>
      </c>
      <c r="C16" s="142" t="s">
        <v>171</v>
      </c>
      <c r="D16" s="143" t="s">
        <v>71</v>
      </c>
      <c r="E16" s="144"/>
      <c r="F16" s="143"/>
      <c r="G16" s="143"/>
      <c r="H16" s="143"/>
      <c r="I16" s="143"/>
      <c r="J16" s="147"/>
      <c r="K16" s="148"/>
      <c r="L16" s="147"/>
      <c r="M16" s="155"/>
      <c r="N16" s="149"/>
      <c r="O16" s="143"/>
      <c r="P16" s="151"/>
      <c r="Q16" s="143"/>
    </row>
    <row r="17" spans="1:17" s="72" customFormat="1" ht="18.899999999999999" customHeight="1">
      <c r="A17" s="141">
        <v>11</v>
      </c>
      <c r="B17" s="142" t="s">
        <v>172</v>
      </c>
      <c r="C17" s="142" t="s">
        <v>173</v>
      </c>
      <c r="D17" s="143" t="s">
        <v>165</v>
      </c>
      <c r="E17" s="144"/>
      <c r="F17" s="143"/>
      <c r="G17" s="143"/>
      <c r="H17" s="143"/>
      <c r="I17" s="143"/>
      <c r="J17" s="147"/>
      <c r="K17" s="148"/>
      <c r="L17" s="147"/>
      <c r="M17" s="155"/>
      <c r="N17" s="149"/>
      <c r="O17" s="143"/>
      <c r="P17" s="151"/>
      <c r="Q17" s="143"/>
    </row>
    <row r="18" spans="1:17" s="72" customFormat="1" ht="18.899999999999999" customHeight="1">
      <c r="A18" s="141">
        <v>12</v>
      </c>
      <c r="B18" s="142"/>
      <c r="C18" s="142"/>
      <c r="D18" s="143"/>
      <c r="E18" s="144"/>
      <c r="F18" s="143"/>
      <c r="G18" s="143"/>
      <c r="H18" s="143"/>
      <c r="I18" s="143"/>
      <c r="J18" s="147"/>
      <c r="K18" s="148"/>
      <c r="L18" s="147"/>
      <c r="M18" s="155"/>
      <c r="N18" s="149"/>
      <c r="O18" s="143"/>
      <c r="P18" s="151"/>
      <c r="Q18" s="143"/>
    </row>
    <row r="19" spans="1:17" s="72" customFormat="1" ht="18.899999999999999" customHeight="1">
      <c r="A19" s="141">
        <v>13</v>
      </c>
      <c r="B19" s="142"/>
      <c r="C19" s="142"/>
      <c r="D19" s="143"/>
      <c r="E19" s="144"/>
      <c r="F19" s="143"/>
      <c r="G19" s="143"/>
      <c r="H19" s="143"/>
      <c r="I19" s="143"/>
      <c r="J19" s="147"/>
      <c r="K19" s="148"/>
      <c r="L19" s="147"/>
      <c r="M19" s="155"/>
      <c r="N19" s="149"/>
      <c r="O19" s="143"/>
      <c r="P19" s="151"/>
      <c r="Q19" s="143"/>
    </row>
    <row r="20" spans="1:17" s="72" customFormat="1" ht="18.899999999999999" customHeight="1">
      <c r="A20" s="141">
        <v>14</v>
      </c>
      <c r="B20" s="142"/>
      <c r="C20" s="142"/>
      <c r="D20" s="143"/>
      <c r="E20" s="144"/>
      <c r="F20" s="143"/>
      <c r="G20" s="143"/>
      <c r="H20" s="143"/>
      <c r="I20" s="143"/>
      <c r="J20" s="147"/>
      <c r="K20" s="148"/>
      <c r="L20" s="147"/>
      <c r="M20" s="155"/>
      <c r="N20" s="149"/>
      <c r="O20" s="143"/>
      <c r="P20" s="151"/>
      <c r="Q20" s="143"/>
    </row>
    <row r="21" spans="1:17" s="72" customFormat="1" ht="18.899999999999999" customHeight="1">
      <c r="A21" s="141">
        <v>15</v>
      </c>
      <c r="B21" s="142"/>
      <c r="C21" s="142"/>
      <c r="D21" s="143"/>
      <c r="E21" s="144"/>
      <c r="F21" s="143"/>
      <c r="G21" s="143"/>
      <c r="H21" s="143"/>
      <c r="I21" s="143"/>
      <c r="J21" s="147"/>
      <c r="K21" s="148"/>
      <c r="L21" s="147"/>
      <c r="M21" s="155"/>
      <c r="N21" s="149"/>
      <c r="O21" s="143"/>
      <c r="P21" s="151"/>
      <c r="Q21" s="143"/>
    </row>
    <row r="22" spans="1:17" s="72" customFormat="1" ht="18.899999999999999" customHeight="1">
      <c r="A22" s="141">
        <v>16</v>
      </c>
      <c r="B22" s="142"/>
      <c r="C22" s="142"/>
      <c r="D22" s="143"/>
      <c r="E22" s="144"/>
      <c r="F22" s="143"/>
      <c r="G22" s="143"/>
      <c r="H22" s="143"/>
      <c r="I22" s="143"/>
      <c r="J22" s="147"/>
      <c r="K22" s="148"/>
      <c r="L22" s="147"/>
      <c r="M22" s="155"/>
      <c r="N22" s="149"/>
      <c r="O22" s="143"/>
      <c r="P22" s="151"/>
      <c r="Q22" s="143"/>
    </row>
    <row r="23" spans="1:17" s="72" customFormat="1" ht="18.899999999999999" customHeight="1">
      <c r="A23" s="141">
        <v>17</v>
      </c>
      <c r="B23" s="142"/>
      <c r="C23" s="142"/>
      <c r="D23" s="143"/>
      <c r="E23" s="144"/>
      <c r="F23" s="143"/>
      <c r="G23" s="143"/>
      <c r="H23" s="143"/>
      <c r="I23" s="143"/>
      <c r="J23" s="147"/>
      <c r="K23" s="148"/>
      <c r="L23" s="147"/>
      <c r="M23" s="155"/>
      <c r="N23" s="149"/>
      <c r="O23" s="143"/>
      <c r="P23" s="151"/>
      <c r="Q23" s="143"/>
    </row>
    <row r="24" spans="1:17" s="72" customFormat="1" ht="18.899999999999999" customHeight="1">
      <c r="A24" s="141">
        <v>18</v>
      </c>
      <c r="B24" s="142"/>
      <c r="C24" s="142"/>
      <c r="D24" s="143"/>
      <c r="E24" s="144"/>
      <c r="F24" s="143"/>
      <c r="G24" s="143"/>
      <c r="H24" s="143"/>
      <c r="I24" s="143"/>
      <c r="J24" s="147"/>
      <c r="K24" s="148"/>
      <c r="L24" s="147"/>
      <c r="M24" s="155"/>
      <c r="N24" s="149"/>
      <c r="O24" s="143"/>
      <c r="P24" s="151"/>
      <c r="Q24" s="143"/>
    </row>
    <row r="25" spans="1:17" s="72" customFormat="1" ht="18.899999999999999" customHeight="1">
      <c r="A25" s="141">
        <v>19</v>
      </c>
      <c r="B25" s="142"/>
      <c r="C25" s="142"/>
      <c r="D25" s="143"/>
      <c r="E25" s="144"/>
      <c r="F25" s="143"/>
      <c r="G25" s="143"/>
      <c r="H25" s="143"/>
      <c r="I25" s="143"/>
      <c r="J25" s="147"/>
      <c r="K25" s="148"/>
      <c r="L25" s="147"/>
      <c r="M25" s="155"/>
      <c r="N25" s="149"/>
      <c r="O25" s="143"/>
      <c r="P25" s="151"/>
      <c r="Q25" s="143"/>
    </row>
    <row r="26" spans="1:17" s="72" customFormat="1" ht="18.899999999999999" customHeight="1">
      <c r="A26" s="141">
        <v>20</v>
      </c>
      <c r="B26" s="142"/>
      <c r="C26" s="142"/>
      <c r="D26" s="143"/>
      <c r="E26" s="144"/>
      <c r="F26" s="143"/>
      <c r="G26" s="143"/>
      <c r="H26" s="143"/>
      <c r="I26" s="143"/>
      <c r="J26" s="147"/>
      <c r="K26" s="148"/>
      <c r="L26" s="147"/>
      <c r="M26" s="155"/>
      <c r="N26" s="149"/>
      <c r="O26" s="143"/>
      <c r="P26" s="151"/>
      <c r="Q26" s="143"/>
    </row>
    <row r="27" spans="1:17" s="72" customFormat="1" ht="18.899999999999999" customHeight="1">
      <c r="A27" s="141">
        <v>21</v>
      </c>
      <c r="B27" s="142"/>
      <c r="C27" s="142"/>
      <c r="D27" s="143"/>
      <c r="E27" s="144"/>
      <c r="F27" s="143"/>
      <c r="G27" s="143"/>
      <c r="H27" s="143"/>
      <c r="I27" s="143"/>
      <c r="J27" s="147"/>
      <c r="K27" s="148"/>
      <c r="L27" s="147"/>
      <c r="M27" s="155"/>
      <c r="N27" s="149"/>
      <c r="O27" s="143"/>
      <c r="P27" s="151"/>
      <c r="Q27" s="143"/>
    </row>
    <row r="28" spans="1:17" s="72" customFormat="1" ht="18.899999999999999" customHeight="1">
      <c r="A28" s="141">
        <v>22</v>
      </c>
      <c r="B28" s="142"/>
      <c r="C28" s="142"/>
      <c r="D28" s="143"/>
      <c r="E28" s="156"/>
      <c r="F28" s="157"/>
      <c r="G28" s="149"/>
      <c r="H28" s="143"/>
      <c r="I28" s="143"/>
      <c r="J28" s="147"/>
      <c r="K28" s="148"/>
      <c r="L28" s="147"/>
      <c r="M28" s="155"/>
      <c r="N28" s="149"/>
      <c r="O28" s="143"/>
      <c r="P28" s="151"/>
      <c r="Q28" s="143"/>
    </row>
    <row r="29" spans="1:17" s="72" customFormat="1" ht="18.899999999999999" customHeight="1">
      <c r="A29" s="141">
        <v>23</v>
      </c>
      <c r="B29" s="142"/>
      <c r="C29" s="142"/>
      <c r="D29" s="143"/>
      <c r="E29" s="158"/>
      <c r="F29" s="143"/>
      <c r="G29" s="143"/>
      <c r="H29" s="143"/>
      <c r="I29" s="143"/>
      <c r="J29" s="147"/>
      <c r="K29" s="148"/>
      <c r="L29" s="147"/>
      <c r="M29" s="155"/>
      <c r="N29" s="149"/>
      <c r="O29" s="143"/>
      <c r="P29" s="151"/>
      <c r="Q29" s="143"/>
    </row>
    <row r="30" spans="1:17" s="72" customFormat="1" ht="18.899999999999999" customHeight="1">
      <c r="A30" s="141">
        <v>24</v>
      </c>
      <c r="B30" s="142"/>
      <c r="C30" s="142"/>
      <c r="D30" s="143"/>
      <c r="E30" s="144"/>
      <c r="F30" s="143"/>
      <c r="G30" s="143"/>
      <c r="H30" s="143"/>
      <c r="I30" s="143"/>
      <c r="J30" s="147"/>
      <c r="K30" s="148"/>
      <c r="L30" s="147"/>
      <c r="M30" s="155"/>
      <c r="N30" s="149"/>
      <c r="O30" s="143"/>
      <c r="P30" s="151"/>
      <c r="Q30" s="143"/>
    </row>
    <row r="31" spans="1:17" s="72" customFormat="1" ht="18.899999999999999" customHeight="1">
      <c r="A31" s="141">
        <v>25</v>
      </c>
      <c r="B31" s="142"/>
      <c r="C31" s="142"/>
      <c r="D31" s="143"/>
      <c r="E31" s="144"/>
      <c r="F31" s="143"/>
      <c r="G31" s="143"/>
      <c r="H31" s="143"/>
      <c r="I31" s="143"/>
      <c r="J31" s="147"/>
      <c r="K31" s="148"/>
      <c r="L31" s="147"/>
      <c r="M31" s="155"/>
      <c r="N31" s="149"/>
      <c r="O31" s="143"/>
      <c r="P31" s="151"/>
      <c r="Q31" s="143"/>
    </row>
    <row r="32" spans="1:17" s="72" customFormat="1" ht="18.899999999999999" customHeight="1">
      <c r="A32" s="141">
        <v>26</v>
      </c>
      <c r="B32" s="142"/>
      <c r="C32" s="142"/>
      <c r="D32" s="143"/>
      <c r="E32" s="159"/>
      <c r="F32" s="143"/>
      <c r="G32" s="143"/>
      <c r="H32" s="143"/>
      <c r="I32" s="143"/>
      <c r="J32" s="147"/>
      <c r="K32" s="148"/>
      <c r="L32" s="147"/>
      <c r="M32" s="155"/>
      <c r="N32" s="149"/>
      <c r="O32" s="143"/>
      <c r="P32" s="151"/>
      <c r="Q32" s="143"/>
    </row>
    <row r="33" spans="1:17" s="72" customFormat="1" ht="18.899999999999999" customHeight="1">
      <c r="A33" s="141">
        <v>27</v>
      </c>
      <c r="B33" s="142"/>
      <c r="C33" s="142"/>
      <c r="D33" s="143"/>
      <c r="E33" s="144"/>
      <c r="F33" s="143"/>
      <c r="G33" s="143"/>
      <c r="H33" s="143"/>
      <c r="I33" s="143"/>
      <c r="J33" s="147"/>
      <c r="K33" s="148"/>
      <c r="L33" s="147"/>
      <c r="M33" s="155"/>
      <c r="N33" s="149"/>
      <c r="O33" s="143"/>
      <c r="P33" s="151"/>
      <c r="Q33" s="143"/>
    </row>
    <row r="34" spans="1:17" s="72" customFormat="1" ht="18.899999999999999" customHeight="1">
      <c r="A34" s="141">
        <v>28</v>
      </c>
      <c r="B34" s="142"/>
      <c r="C34" s="142"/>
      <c r="D34" s="143"/>
      <c r="E34" s="144"/>
      <c r="F34" s="143"/>
      <c r="G34" s="143"/>
      <c r="H34" s="143"/>
      <c r="I34" s="143"/>
      <c r="J34" s="147"/>
      <c r="K34" s="148"/>
      <c r="L34" s="147"/>
      <c r="M34" s="155"/>
      <c r="N34" s="149"/>
      <c r="O34" s="143"/>
      <c r="P34" s="151"/>
      <c r="Q34" s="143"/>
    </row>
    <row r="35" spans="1:17" s="72" customFormat="1" ht="18.899999999999999" customHeight="1">
      <c r="A35" s="141">
        <v>29</v>
      </c>
      <c r="B35" s="142"/>
      <c r="C35" s="142"/>
      <c r="D35" s="143"/>
      <c r="E35" s="144"/>
      <c r="F35" s="143"/>
      <c r="G35" s="143"/>
      <c r="H35" s="143"/>
      <c r="I35" s="143"/>
      <c r="J35" s="147"/>
      <c r="K35" s="148"/>
      <c r="L35" s="147"/>
      <c r="M35" s="155"/>
      <c r="N35" s="149"/>
      <c r="O35" s="143"/>
      <c r="P35" s="151"/>
      <c r="Q35" s="143"/>
    </row>
    <row r="36" spans="1:17" s="72" customFormat="1" ht="18.899999999999999" customHeight="1">
      <c r="A36" s="141">
        <v>30</v>
      </c>
      <c r="B36" s="142"/>
      <c r="C36" s="142"/>
      <c r="D36" s="143"/>
      <c r="E36" s="144"/>
      <c r="F36" s="143"/>
      <c r="G36" s="143"/>
      <c r="H36" s="143"/>
      <c r="I36" s="143"/>
      <c r="J36" s="147"/>
      <c r="K36" s="148"/>
      <c r="L36" s="147"/>
      <c r="M36" s="155"/>
      <c r="N36" s="149"/>
      <c r="O36" s="143"/>
      <c r="P36" s="151"/>
      <c r="Q36" s="143"/>
    </row>
    <row r="37" spans="1:17" s="72" customFormat="1" ht="18.899999999999999" customHeight="1">
      <c r="A37" s="141">
        <v>31</v>
      </c>
      <c r="B37" s="142"/>
      <c r="C37" s="142"/>
      <c r="D37" s="143"/>
      <c r="E37" s="144"/>
      <c r="F37" s="143"/>
      <c r="G37" s="143"/>
      <c r="H37" s="143"/>
      <c r="I37" s="143"/>
      <c r="J37" s="147"/>
      <c r="K37" s="148"/>
      <c r="L37" s="147"/>
      <c r="M37" s="155"/>
      <c r="N37" s="149"/>
      <c r="O37" s="143"/>
      <c r="P37" s="151"/>
      <c r="Q37" s="143"/>
    </row>
    <row r="38" spans="1:17" s="72" customFormat="1" ht="18.899999999999999" customHeight="1">
      <c r="A38" s="141">
        <v>32</v>
      </c>
      <c r="B38" s="142"/>
      <c r="C38" s="142"/>
      <c r="D38" s="143"/>
      <c r="E38" s="144"/>
      <c r="F38" s="143"/>
      <c r="G38" s="143"/>
      <c r="H38" s="145"/>
      <c r="I38" s="146"/>
      <c r="J38" s="147"/>
      <c r="K38" s="148"/>
      <c r="L38" s="147"/>
      <c r="M38" s="155"/>
      <c r="N38" s="149"/>
      <c r="O38" s="143"/>
      <c r="P38" s="151"/>
      <c r="Q38" s="143"/>
    </row>
    <row r="39" spans="1:17" s="72" customFormat="1" ht="18.899999999999999" customHeight="1">
      <c r="A39" s="141">
        <v>33</v>
      </c>
      <c r="B39" s="142"/>
      <c r="C39" s="142"/>
      <c r="D39" s="143"/>
      <c r="E39" s="144"/>
      <c r="F39" s="143"/>
      <c r="G39" s="143"/>
      <c r="H39" s="145"/>
      <c r="I39" s="146"/>
      <c r="J39" s="147"/>
      <c r="K39" s="148"/>
      <c r="L39" s="147"/>
      <c r="M39" s="155"/>
      <c r="N39" s="149"/>
      <c r="O39" s="150"/>
      <c r="P39" s="151"/>
      <c r="Q39" s="143"/>
    </row>
    <row r="40" spans="1:17" s="72" customFormat="1" ht="18.899999999999999" customHeight="1">
      <c r="A40" s="141">
        <v>34</v>
      </c>
      <c r="B40" s="142"/>
      <c r="C40" s="142"/>
      <c r="D40" s="143"/>
      <c r="E40" s="144"/>
      <c r="F40" s="143"/>
      <c r="G40" s="143"/>
      <c r="H40" s="145"/>
      <c r="I40" s="146"/>
      <c r="J40" s="147" t="e">
        <f>IF(AND(Q40="",#REF!&gt;0,#REF!&lt;5),K40,0)</f>
        <v>#REF!</v>
      </c>
      <c r="K40" s="148" t="str">
        <f>IF(D40="","ZZZ9",IF(AND(#REF!&gt;0,#REF!&lt;5),D40&amp;#REF!,D40&amp;"9"))</f>
        <v>ZZZ9</v>
      </c>
      <c r="L40" s="147">
        <f t="shared" ref="L40:L71" si="0">IF(Q40="",999,Q40)</f>
        <v>999</v>
      </c>
      <c r="M40" s="155">
        <f t="shared" ref="M40:M71" si="1">IF(P40=999,999,1)</f>
        <v>999</v>
      </c>
      <c r="N40" s="149"/>
      <c r="O40" s="150"/>
      <c r="P40" s="151">
        <f t="shared" ref="P40:P71" si="2">IF(N40="DA",1,IF(N40="WC",2,IF(N40="SE",3,IF(N40="Q",4,IF(N40="LL",5,999)))))</f>
        <v>999</v>
      </c>
      <c r="Q40" s="143"/>
    </row>
    <row r="41" spans="1:17" s="72" customFormat="1" ht="18.899999999999999" customHeight="1">
      <c r="A41" s="141">
        <v>35</v>
      </c>
      <c r="B41" s="142"/>
      <c r="C41" s="142"/>
      <c r="D41" s="143"/>
      <c r="E41" s="144"/>
      <c r="F41" s="143"/>
      <c r="G41" s="143"/>
      <c r="H41" s="145"/>
      <c r="I41" s="146"/>
      <c r="J41" s="147" t="e">
        <f>IF(AND(Q41="",#REF!&gt;0,#REF!&lt;5),K41,0)</f>
        <v>#REF!</v>
      </c>
      <c r="K41" s="148" t="str">
        <f>IF(D41="","ZZZ9",IF(AND(#REF!&gt;0,#REF!&lt;5),D41&amp;#REF!,D41&amp;"9"))</f>
        <v>ZZZ9</v>
      </c>
      <c r="L41" s="147">
        <f t="shared" si="0"/>
        <v>999</v>
      </c>
      <c r="M41" s="155">
        <f t="shared" si="1"/>
        <v>999</v>
      </c>
      <c r="N41" s="149"/>
      <c r="O41" s="150"/>
      <c r="P41" s="151">
        <f t="shared" si="2"/>
        <v>999</v>
      </c>
      <c r="Q41" s="143"/>
    </row>
    <row r="42" spans="1:17" s="72" customFormat="1" ht="18.899999999999999" customHeight="1">
      <c r="A42" s="141">
        <v>36</v>
      </c>
      <c r="B42" s="142"/>
      <c r="C42" s="142"/>
      <c r="D42" s="143"/>
      <c r="E42" s="144"/>
      <c r="F42" s="143"/>
      <c r="G42" s="143"/>
      <c r="H42" s="145"/>
      <c r="I42" s="146"/>
      <c r="J42" s="147" t="e">
        <f>IF(AND(Q42="",#REF!&gt;0,#REF!&lt;5),K42,0)</f>
        <v>#REF!</v>
      </c>
      <c r="K42" s="148" t="str">
        <f>IF(D42="","ZZZ9",IF(AND(#REF!&gt;0,#REF!&lt;5),D42&amp;#REF!,D42&amp;"9"))</f>
        <v>ZZZ9</v>
      </c>
      <c r="L42" s="147">
        <f t="shared" si="0"/>
        <v>999</v>
      </c>
      <c r="M42" s="155">
        <f t="shared" si="1"/>
        <v>999</v>
      </c>
      <c r="N42" s="149"/>
      <c r="O42" s="150"/>
      <c r="P42" s="151">
        <f t="shared" si="2"/>
        <v>999</v>
      </c>
      <c r="Q42" s="143"/>
    </row>
    <row r="43" spans="1:17" s="72" customFormat="1" ht="18.899999999999999" customHeight="1">
      <c r="A43" s="141">
        <v>37</v>
      </c>
      <c r="B43" s="142"/>
      <c r="C43" s="142"/>
      <c r="D43" s="143"/>
      <c r="E43" s="144"/>
      <c r="F43" s="143"/>
      <c r="G43" s="143"/>
      <c r="H43" s="145"/>
      <c r="I43" s="146"/>
      <c r="J43" s="147" t="e">
        <f>IF(AND(Q43="",#REF!&gt;0,#REF!&lt;5),K43,0)</f>
        <v>#REF!</v>
      </c>
      <c r="K43" s="148" t="str">
        <f>IF(D43="","ZZZ9",IF(AND(#REF!&gt;0,#REF!&lt;5),D43&amp;#REF!,D43&amp;"9"))</f>
        <v>ZZZ9</v>
      </c>
      <c r="L43" s="147">
        <f t="shared" si="0"/>
        <v>999</v>
      </c>
      <c r="M43" s="155">
        <f t="shared" si="1"/>
        <v>999</v>
      </c>
      <c r="N43" s="149"/>
      <c r="O43" s="150"/>
      <c r="P43" s="151">
        <f t="shared" si="2"/>
        <v>999</v>
      </c>
      <c r="Q43" s="143"/>
    </row>
    <row r="44" spans="1:17" s="72" customFormat="1" ht="18.899999999999999" customHeight="1">
      <c r="A44" s="141">
        <v>38</v>
      </c>
      <c r="B44" s="142"/>
      <c r="C44" s="142"/>
      <c r="D44" s="143"/>
      <c r="E44" s="144"/>
      <c r="F44" s="143"/>
      <c r="G44" s="143"/>
      <c r="H44" s="145"/>
      <c r="I44" s="146"/>
      <c r="J44" s="147" t="e">
        <f>IF(AND(Q44="",#REF!&gt;0,#REF!&lt;5),K44,0)</f>
        <v>#REF!</v>
      </c>
      <c r="K44" s="148" t="str">
        <f>IF(D44="","ZZZ9",IF(AND(#REF!&gt;0,#REF!&lt;5),D44&amp;#REF!,D44&amp;"9"))</f>
        <v>ZZZ9</v>
      </c>
      <c r="L44" s="147">
        <f t="shared" si="0"/>
        <v>999</v>
      </c>
      <c r="M44" s="155">
        <f t="shared" si="1"/>
        <v>999</v>
      </c>
      <c r="N44" s="149"/>
      <c r="O44" s="150"/>
      <c r="P44" s="151">
        <f t="shared" si="2"/>
        <v>999</v>
      </c>
      <c r="Q44" s="143"/>
    </row>
    <row r="45" spans="1:17" s="72" customFormat="1" ht="18.899999999999999" customHeight="1">
      <c r="A45" s="141">
        <v>39</v>
      </c>
      <c r="B45" s="142"/>
      <c r="C45" s="142"/>
      <c r="D45" s="143"/>
      <c r="E45" s="144"/>
      <c r="F45" s="143"/>
      <c r="G45" s="143"/>
      <c r="H45" s="145"/>
      <c r="I45" s="146"/>
      <c r="J45" s="147" t="e">
        <f>IF(AND(Q45="",#REF!&gt;0,#REF!&lt;5),K45,0)</f>
        <v>#REF!</v>
      </c>
      <c r="K45" s="148" t="str">
        <f>IF(D45="","ZZZ9",IF(AND(#REF!&gt;0,#REF!&lt;5),D45&amp;#REF!,D45&amp;"9"))</f>
        <v>ZZZ9</v>
      </c>
      <c r="L45" s="147">
        <f t="shared" si="0"/>
        <v>999</v>
      </c>
      <c r="M45" s="155">
        <f t="shared" si="1"/>
        <v>999</v>
      </c>
      <c r="N45" s="149"/>
      <c r="O45" s="150"/>
      <c r="P45" s="151">
        <f t="shared" si="2"/>
        <v>999</v>
      </c>
      <c r="Q45" s="143"/>
    </row>
    <row r="46" spans="1:17" s="72" customFormat="1" ht="18.899999999999999" customHeight="1">
      <c r="A46" s="141">
        <v>40</v>
      </c>
      <c r="B46" s="142"/>
      <c r="C46" s="142"/>
      <c r="D46" s="143"/>
      <c r="E46" s="144"/>
      <c r="F46" s="143"/>
      <c r="G46" s="143"/>
      <c r="H46" s="145"/>
      <c r="I46" s="146"/>
      <c r="J46" s="147" t="e">
        <f>IF(AND(Q46="",#REF!&gt;0,#REF!&lt;5),K46,0)</f>
        <v>#REF!</v>
      </c>
      <c r="K46" s="148" t="str">
        <f>IF(D46="","ZZZ9",IF(AND(#REF!&gt;0,#REF!&lt;5),D46&amp;#REF!,D46&amp;"9"))</f>
        <v>ZZZ9</v>
      </c>
      <c r="L46" s="147">
        <f t="shared" si="0"/>
        <v>999</v>
      </c>
      <c r="M46" s="155">
        <f t="shared" si="1"/>
        <v>999</v>
      </c>
      <c r="N46" s="149"/>
      <c r="O46" s="150"/>
      <c r="P46" s="151">
        <f t="shared" si="2"/>
        <v>999</v>
      </c>
      <c r="Q46" s="143"/>
    </row>
    <row r="47" spans="1:17" s="72" customFormat="1" ht="18.899999999999999" customHeight="1">
      <c r="A47" s="141">
        <v>41</v>
      </c>
      <c r="B47" s="142"/>
      <c r="C47" s="142"/>
      <c r="D47" s="143"/>
      <c r="E47" s="144"/>
      <c r="F47" s="143"/>
      <c r="G47" s="143"/>
      <c r="H47" s="145"/>
      <c r="I47" s="146"/>
      <c r="J47" s="147" t="e">
        <f>IF(AND(Q47="",#REF!&gt;0,#REF!&lt;5),K47,0)</f>
        <v>#REF!</v>
      </c>
      <c r="K47" s="148" t="str">
        <f>IF(D47="","ZZZ9",IF(AND(#REF!&gt;0,#REF!&lt;5),D47&amp;#REF!,D47&amp;"9"))</f>
        <v>ZZZ9</v>
      </c>
      <c r="L47" s="147">
        <f t="shared" si="0"/>
        <v>999</v>
      </c>
      <c r="M47" s="155">
        <f t="shared" si="1"/>
        <v>999</v>
      </c>
      <c r="N47" s="149"/>
      <c r="O47" s="150"/>
      <c r="P47" s="151">
        <f t="shared" si="2"/>
        <v>999</v>
      </c>
      <c r="Q47" s="143"/>
    </row>
    <row r="48" spans="1:17" s="72" customFormat="1" ht="18.899999999999999" customHeight="1">
      <c r="A48" s="141">
        <v>42</v>
      </c>
      <c r="B48" s="142"/>
      <c r="C48" s="142"/>
      <c r="D48" s="143"/>
      <c r="E48" s="144"/>
      <c r="F48" s="143"/>
      <c r="G48" s="143"/>
      <c r="H48" s="145"/>
      <c r="I48" s="146"/>
      <c r="J48" s="147" t="e">
        <f>IF(AND(Q48="",#REF!&gt;0,#REF!&lt;5),K48,0)</f>
        <v>#REF!</v>
      </c>
      <c r="K48" s="148" t="str">
        <f>IF(D48="","ZZZ9",IF(AND(#REF!&gt;0,#REF!&lt;5),D48&amp;#REF!,D48&amp;"9"))</f>
        <v>ZZZ9</v>
      </c>
      <c r="L48" s="147">
        <f t="shared" si="0"/>
        <v>999</v>
      </c>
      <c r="M48" s="155">
        <f t="shared" si="1"/>
        <v>999</v>
      </c>
      <c r="N48" s="149"/>
      <c r="O48" s="150"/>
      <c r="P48" s="151">
        <f t="shared" si="2"/>
        <v>999</v>
      </c>
      <c r="Q48" s="143"/>
    </row>
    <row r="49" spans="1:17" s="72" customFormat="1" ht="18.899999999999999" customHeight="1">
      <c r="A49" s="141">
        <v>43</v>
      </c>
      <c r="B49" s="142"/>
      <c r="C49" s="142"/>
      <c r="D49" s="143"/>
      <c r="E49" s="144"/>
      <c r="F49" s="143"/>
      <c r="G49" s="143"/>
      <c r="H49" s="145"/>
      <c r="I49" s="146"/>
      <c r="J49" s="147" t="e">
        <f>IF(AND(Q49="",#REF!&gt;0,#REF!&lt;5),K49,0)</f>
        <v>#REF!</v>
      </c>
      <c r="K49" s="148" t="str">
        <f>IF(D49="","ZZZ9",IF(AND(#REF!&gt;0,#REF!&lt;5),D49&amp;#REF!,D49&amp;"9"))</f>
        <v>ZZZ9</v>
      </c>
      <c r="L49" s="147">
        <f t="shared" si="0"/>
        <v>999</v>
      </c>
      <c r="M49" s="155">
        <f t="shared" si="1"/>
        <v>999</v>
      </c>
      <c r="N49" s="149"/>
      <c r="O49" s="150"/>
      <c r="P49" s="151">
        <f t="shared" si="2"/>
        <v>999</v>
      </c>
      <c r="Q49" s="143"/>
    </row>
    <row r="50" spans="1:17" s="72" customFormat="1" ht="18.899999999999999" customHeight="1">
      <c r="A50" s="141">
        <v>44</v>
      </c>
      <c r="B50" s="142"/>
      <c r="C50" s="142"/>
      <c r="D50" s="143"/>
      <c r="E50" s="144"/>
      <c r="F50" s="143"/>
      <c r="G50" s="143"/>
      <c r="H50" s="145"/>
      <c r="I50" s="146"/>
      <c r="J50" s="147" t="e">
        <f>IF(AND(Q50="",#REF!&gt;0,#REF!&lt;5),K50,0)</f>
        <v>#REF!</v>
      </c>
      <c r="K50" s="148" t="str">
        <f>IF(D50="","ZZZ9",IF(AND(#REF!&gt;0,#REF!&lt;5),D50&amp;#REF!,D50&amp;"9"))</f>
        <v>ZZZ9</v>
      </c>
      <c r="L50" s="147">
        <f t="shared" si="0"/>
        <v>999</v>
      </c>
      <c r="M50" s="155">
        <f t="shared" si="1"/>
        <v>999</v>
      </c>
      <c r="N50" s="149"/>
      <c r="O50" s="150"/>
      <c r="P50" s="151">
        <f t="shared" si="2"/>
        <v>999</v>
      </c>
      <c r="Q50" s="143"/>
    </row>
    <row r="51" spans="1:17" s="72" customFormat="1" ht="18.899999999999999" customHeight="1">
      <c r="A51" s="141">
        <v>45</v>
      </c>
      <c r="B51" s="142"/>
      <c r="C51" s="142"/>
      <c r="D51" s="143"/>
      <c r="E51" s="144"/>
      <c r="F51" s="143"/>
      <c r="G51" s="143"/>
      <c r="H51" s="145"/>
      <c r="I51" s="146"/>
      <c r="J51" s="147" t="e">
        <f>IF(AND(Q51="",#REF!&gt;0,#REF!&lt;5),K51,0)</f>
        <v>#REF!</v>
      </c>
      <c r="K51" s="148" t="str">
        <f>IF(D51="","ZZZ9",IF(AND(#REF!&gt;0,#REF!&lt;5),D51&amp;#REF!,D51&amp;"9"))</f>
        <v>ZZZ9</v>
      </c>
      <c r="L51" s="147">
        <f t="shared" si="0"/>
        <v>999</v>
      </c>
      <c r="M51" s="155">
        <f t="shared" si="1"/>
        <v>999</v>
      </c>
      <c r="N51" s="149"/>
      <c r="O51" s="150"/>
      <c r="P51" s="151">
        <f t="shared" si="2"/>
        <v>999</v>
      </c>
      <c r="Q51" s="143"/>
    </row>
    <row r="52" spans="1:17" s="72" customFormat="1" ht="18.899999999999999" customHeight="1">
      <c r="A52" s="141">
        <v>46</v>
      </c>
      <c r="B52" s="142"/>
      <c r="C52" s="142"/>
      <c r="D52" s="143"/>
      <c r="E52" s="144"/>
      <c r="F52" s="143"/>
      <c r="G52" s="143"/>
      <c r="H52" s="145"/>
      <c r="I52" s="146"/>
      <c r="J52" s="147" t="e">
        <f>IF(AND(Q52="",#REF!&gt;0,#REF!&lt;5),K52,0)</f>
        <v>#REF!</v>
      </c>
      <c r="K52" s="148" t="str">
        <f>IF(D52="","ZZZ9",IF(AND(#REF!&gt;0,#REF!&lt;5),D52&amp;#REF!,D52&amp;"9"))</f>
        <v>ZZZ9</v>
      </c>
      <c r="L52" s="147">
        <f t="shared" si="0"/>
        <v>999</v>
      </c>
      <c r="M52" s="155">
        <f t="shared" si="1"/>
        <v>999</v>
      </c>
      <c r="N52" s="149"/>
      <c r="O52" s="150"/>
      <c r="P52" s="151">
        <f t="shared" si="2"/>
        <v>999</v>
      </c>
      <c r="Q52" s="143"/>
    </row>
    <row r="53" spans="1:17" s="72" customFormat="1" ht="18.899999999999999" customHeight="1">
      <c r="A53" s="141">
        <v>47</v>
      </c>
      <c r="B53" s="142"/>
      <c r="C53" s="142"/>
      <c r="D53" s="143"/>
      <c r="E53" s="144"/>
      <c r="F53" s="143"/>
      <c r="G53" s="143"/>
      <c r="H53" s="145"/>
      <c r="I53" s="146"/>
      <c r="J53" s="147" t="e">
        <f>IF(AND(Q53="",#REF!&gt;0,#REF!&lt;5),K53,0)</f>
        <v>#REF!</v>
      </c>
      <c r="K53" s="148" t="str">
        <f>IF(D53="","ZZZ9",IF(AND(#REF!&gt;0,#REF!&lt;5),D53&amp;#REF!,D53&amp;"9"))</f>
        <v>ZZZ9</v>
      </c>
      <c r="L53" s="147">
        <f t="shared" si="0"/>
        <v>999</v>
      </c>
      <c r="M53" s="155">
        <f t="shared" si="1"/>
        <v>999</v>
      </c>
      <c r="N53" s="149"/>
      <c r="O53" s="150"/>
      <c r="P53" s="151">
        <f t="shared" si="2"/>
        <v>999</v>
      </c>
      <c r="Q53" s="143"/>
    </row>
    <row r="54" spans="1:17" s="72" customFormat="1" ht="18.899999999999999" customHeight="1">
      <c r="A54" s="141">
        <v>48</v>
      </c>
      <c r="B54" s="142"/>
      <c r="C54" s="142"/>
      <c r="D54" s="143"/>
      <c r="E54" s="144"/>
      <c r="F54" s="143"/>
      <c r="G54" s="143"/>
      <c r="H54" s="145"/>
      <c r="I54" s="146"/>
      <c r="J54" s="147" t="e">
        <f>IF(AND(Q54="",#REF!&gt;0,#REF!&lt;5),K54,0)</f>
        <v>#REF!</v>
      </c>
      <c r="K54" s="148" t="str">
        <f>IF(D54="","ZZZ9",IF(AND(#REF!&gt;0,#REF!&lt;5),D54&amp;#REF!,D54&amp;"9"))</f>
        <v>ZZZ9</v>
      </c>
      <c r="L54" s="147">
        <f t="shared" si="0"/>
        <v>999</v>
      </c>
      <c r="M54" s="155">
        <f t="shared" si="1"/>
        <v>999</v>
      </c>
      <c r="N54" s="149"/>
      <c r="O54" s="150"/>
      <c r="P54" s="151">
        <f t="shared" si="2"/>
        <v>999</v>
      </c>
      <c r="Q54" s="143"/>
    </row>
    <row r="55" spans="1:17" s="72" customFormat="1" ht="18.899999999999999" customHeight="1">
      <c r="A55" s="141">
        <v>49</v>
      </c>
      <c r="B55" s="142"/>
      <c r="C55" s="142"/>
      <c r="D55" s="143"/>
      <c r="E55" s="144"/>
      <c r="F55" s="143"/>
      <c r="G55" s="143"/>
      <c r="H55" s="145"/>
      <c r="I55" s="146"/>
      <c r="J55" s="147" t="e">
        <f>IF(AND(Q55="",#REF!&gt;0,#REF!&lt;5),K55,0)</f>
        <v>#REF!</v>
      </c>
      <c r="K55" s="148" t="str">
        <f>IF(D55="","ZZZ9",IF(AND(#REF!&gt;0,#REF!&lt;5),D55&amp;#REF!,D55&amp;"9"))</f>
        <v>ZZZ9</v>
      </c>
      <c r="L55" s="147">
        <f t="shared" si="0"/>
        <v>999</v>
      </c>
      <c r="M55" s="155">
        <f t="shared" si="1"/>
        <v>999</v>
      </c>
      <c r="N55" s="149"/>
      <c r="O55" s="150"/>
      <c r="P55" s="151">
        <f t="shared" si="2"/>
        <v>999</v>
      </c>
      <c r="Q55" s="143"/>
    </row>
    <row r="56" spans="1:17" s="72" customFormat="1" ht="18.899999999999999" customHeight="1">
      <c r="A56" s="141">
        <v>50</v>
      </c>
      <c r="B56" s="142"/>
      <c r="C56" s="142"/>
      <c r="D56" s="143"/>
      <c r="E56" s="144"/>
      <c r="F56" s="143"/>
      <c r="G56" s="143"/>
      <c r="H56" s="145"/>
      <c r="I56" s="146"/>
      <c r="J56" s="147" t="e">
        <f>IF(AND(Q56="",#REF!&gt;0,#REF!&lt;5),K56,0)</f>
        <v>#REF!</v>
      </c>
      <c r="K56" s="148" t="str">
        <f>IF(D56="","ZZZ9",IF(AND(#REF!&gt;0,#REF!&lt;5),D56&amp;#REF!,D56&amp;"9"))</f>
        <v>ZZZ9</v>
      </c>
      <c r="L56" s="147">
        <f t="shared" si="0"/>
        <v>999</v>
      </c>
      <c r="M56" s="155">
        <f t="shared" si="1"/>
        <v>999</v>
      </c>
      <c r="N56" s="149"/>
      <c r="O56" s="150"/>
      <c r="P56" s="151">
        <f t="shared" si="2"/>
        <v>999</v>
      </c>
      <c r="Q56" s="143"/>
    </row>
    <row r="57" spans="1:17" s="72" customFormat="1" ht="18.899999999999999" customHeight="1">
      <c r="A57" s="141">
        <v>51</v>
      </c>
      <c r="B57" s="142"/>
      <c r="C57" s="142"/>
      <c r="D57" s="143"/>
      <c r="E57" s="144"/>
      <c r="F57" s="143"/>
      <c r="G57" s="143"/>
      <c r="H57" s="145"/>
      <c r="I57" s="146"/>
      <c r="J57" s="147" t="e">
        <f>IF(AND(Q57="",#REF!&gt;0,#REF!&lt;5),K57,0)</f>
        <v>#REF!</v>
      </c>
      <c r="K57" s="148" t="str">
        <f>IF(D57="","ZZZ9",IF(AND(#REF!&gt;0,#REF!&lt;5),D57&amp;#REF!,D57&amp;"9"))</f>
        <v>ZZZ9</v>
      </c>
      <c r="L57" s="147">
        <f t="shared" si="0"/>
        <v>999</v>
      </c>
      <c r="M57" s="155">
        <f t="shared" si="1"/>
        <v>999</v>
      </c>
      <c r="N57" s="149"/>
      <c r="O57" s="150"/>
      <c r="P57" s="151">
        <f t="shared" si="2"/>
        <v>999</v>
      </c>
      <c r="Q57" s="143"/>
    </row>
    <row r="58" spans="1:17" s="72" customFormat="1" ht="18.899999999999999" customHeight="1">
      <c r="A58" s="141">
        <v>52</v>
      </c>
      <c r="B58" s="142"/>
      <c r="C58" s="142"/>
      <c r="D58" s="143"/>
      <c r="E58" s="144"/>
      <c r="F58" s="143"/>
      <c r="G58" s="143"/>
      <c r="H58" s="145"/>
      <c r="I58" s="146"/>
      <c r="J58" s="147" t="e">
        <f>IF(AND(Q58="",#REF!&gt;0,#REF!&lt;5),K58,0)</f>
        <v>#REF!</v>
      </c>
      <c r="K58" s="148" t="str">
        <f>IF(D58="","ZZZ9",IF(AND(#REF!&gt;0,#REF!&lt;5),D58&amp;#REF!,D58&amp;"9"))</f>
        <v>ZZZ9</v>
      </c>
      <c r="L58" s="147">
        <f t="shared" si="0"/>
        <v>999</v>
      </c>
      <c r="M58" s="155">
        <f t="shared" si="1"/>
        <v>999</v>
      </c>
      <c r="N58" s="149"/>
      <c r="O58" s="150"/>
      <c r="P58" s="151">
        <f t="shared" si="2"/>
        <v>999</v>
      </c>
      <c r="Q58" s="143"/>
    </row>
    <row r="59" spans="1:17" s="72" customFormat="1" ht="18.899999999999999" customHeight="1">
      <c r="A59" s="141">
        <v>53</v>
      </c>
      <c r="B59" s="142"/>
      <c r="C59" s="142"/>
      <c r="D59" s="143"/>
      <c r="E59" s="144"/>
      <c r="F59" s="143"/>
      <c r="G59" s="143"/>
      <c r="H59" s="145"/>
      <c r="I59" s="146"/>
      <c r="J59" s="147" t="e">
        <f>IF(AND(Q59="",#REF!&gt;0,#REF!&lt;5),K59,0)</f>
        <v>#REF!</v>
      </c>
      <c r="K59" s="148" t="str">
        <f>IF(D59="","ZZZ9",IF(AND(#REF!&gt;0,#REF!&lt;5),D59&amp;#REF!,D59&amp;"9"))</f>
        <v>ZZZ9</v>
      </c>
      <c r="L59" s="147">
        <f t="shared" si="0"/>
        <v>999</v>
      </c>
      <c r="M59" s="155">
        <f t="shared" si="1"/>
        <v>999</v>
      </c>
      <c r="N59" s="149"/>
      <c r="O59" s="150"/>
      <c r="P59" s="151">
        <f t="shared" si="2"/>
        <v>999</v>
      </c>
      <c r="Q59" s="143"/>
    </row>
    <row r="60" spans="1:17" s="72" customFormat="1" ht="18.899999999999999" customHeight="1">
      <c r="A60" s="141">
        <v>54</v>
      </c>
      <c r="B60" s="142"/>
      <c r="C60" s="142"/>
      <c r="D60" s="143"/>
      <c r="E60" s="144"/>
      <c r="F60" s="143"/>
      <c r="G60" s="143"/>
      <c r="H60" s="145"/>
      <c r="I60" s="146"/>
      <c r="J60" s="147" t="e">
        <f>IF(AND(Q60="",#REF!&gt;0,#REF!&lt;5),K60,0)</f>
        <v>#REF!</v>
      </c>
      <c r="K60" s="148" t="str">
        <f>IF(D60="","ZZZ9",IF(AND(#REF!&gt;0,#REF!&lt;5),D60&amp;#REF!,D60&amp;"9"))</f>
        <v>ZZZ9</v>
      </c>
      <c r="L60" s="147">
        <f t="shared" si="0"/>
        <v>999</v>
      </c>
      <c r="M60" s="155">
        <f t="shared" si="1"/>
        <v>999</v>
      </c>
      <c r="N60" s="149"/>
      <c r="O60" s="150"/>
      <c r="P60" s="151">
        <f t="shared" si="2"/>
        <v>999</v>
      </c>
      <c r="Q60" s="143"/>
    </row>
    <row r="61" spans="1:17" s="72" customFormat="1" ht="18.899999999999999" customHeight="1">
      <c r="A61" s="141">
        <v>55</v>
      </c>
      <c r="B61" s="142"/>
      <c r="C61" s="142"/>
      <c r="D61" s="143"/>
      <c r="E61" s="144"/>
      <c r="F61" s="143"/>
      <c r="G61" s="143"/>
      <c r="H61" s="145"/>
      <c r="I61" s="146"/>
      <c r="J61" s="147" t="e">
        <f>IF(AND(Q61="",#REF!&gt;0,#REF!&lt;5),K61,0)</f>
        <v>#REF!</v>
      </c>
      <c r="K61" s="148" t="str">
        <f>IF(D61="","ZZZ9",IF(AND(#REF!&gt;0,#REF!&lt;5),D61&amp;#REF!,D61&amp;"9"))</f>
        <v>ZZZ9</v>
      </c>
      <c r="L61" s="147">
        <f t="shared" si="0"/>
        <v>999</v>
      </c>
      <c r="M61" s="155">
        <f t="shared" si="1"/>
        <v>999</v>
      </c>
      <c r="N61" s="149"/>
      <c r="O61" s="150"/>
      <c r="P61" s="151">
        <f t="shared" si="2"/>
        <v>999</v>
      </c>
      <c r="Q61" s="143"/>
    </row>
    <row r="62" spans="1:17" s="72" customFormat="1" ht="18.899999999999999" customHeight="1">
      <c r="A62" s="141">
        <v>56</v>
      </c>
      <c r="B62" s="142"/>
      <c r="C62" s="142"/>
      <c r="D62" s="143"/>
      <c r="E62" s="144"/>
      <c r="F62" s="143"/>
      <c r="G62" s="143"/>
      <c r="H62" s="145"/>
      <c r="I62" s="146"/>
      <c r="J62" s="147" t="e">
        <f>IF(AND(Q62="",#REF!&gt;0,#REF!&lt;5),K62,0)</f>
        <v>#REF!</v>
      </c>
      <c r="K62" s="148" t="str">
        <f>IF(D62="","ZZZ9",IF(AND(#REF!&gt;0,#REF!&lt;5),D62&amp;#REF!,D62&amp;"9"))</f>
        <v>ZZZ9</v>
      </c>
      <c r="L62" s="147">
        <f t="shared" si="0"/>
        <v>999</v>
      </c>
      <c r="M62" s="155">
        <f t="shared" si="1"/>
        <v>999</v>
      </c>
      <c r="N62" s="149"/>
      <c r="O62" s="150"/>
      <c r="P62" s="151">
        <f t="shared" si="2"/>
        <v>999</v>
      </c>
      <c r="Q62" s="143"/>
    </row>
    <row r="63" spans="1:17" s="72" customFormat="1" ht="18.899999999999999" customHeight="1">
      <c r="A63" s="141">
        <v>57</v>
      </c>
      <c r="B63" s="142"/>
      <c r="C63" s="142"/>
      <c r="D63" s="143"/>
      <c r="E63" s="144"/>
      <c r="F63" s="143"/>
      <c r="G63" s="143"/>
      <c r="H63" s="145"/>
      <c r="I63" s="146"/>
      <c r="J63" s="147" t="e">
        <f>IF(AND(Q63="",#REF!&gt;0,#REF!&lt;5),K63,0)</f>
        <v>#REF!</v>
      </c>
      <c r="K63" s="148" t="str">
        <f>IF(D63="","ZZZ9",IF(AND(#REF!&gt;0,#REF!&lt;5),D63&amp;#REF!,D63&amp;"9"))</f>
        <v>ZZZ9</v>
      </c>
      <c r="L63" s="147">
        <f t="shared" si="0"/>
        <v>999</v>
      </c>
      <c r="M63" s="155">
        <f t="shared" si="1"/>
        <v>999</v>
      </c>
      <c r="N63" s="149"/>
      <c r="O63" s="150"/>
      <c r="P63" s="151">
        <f t="shared" si="2"/>
        <v>999</v>
      </c>
      <c r="Q63" s="143"/>
    </row>
    <row r="64" spans="1:17" s="72" customFormat="1" ht="18.899999999999999" customHeight="1">
      <c r="A64" s="141">
        <v>58</v>
      </c>
      <c r="B64" s="142"/>
      <c r="C64" s="142"/>
      <c r="D64" s="143"/>
      <c r="E64" s="144"/>
      <c r="F64" s="143"/>
      <c r="G64" s="143"/>
      <c r="H64" s="145"/>
      <c r="I64" s="146"/>
      <c r="J64" s="147" t="e">
        <f>IF(AND(Q64="",#REF!&gt;0,#REF!&lt;5),K64,0)</f>
        <v>#REF!</v>
      </c>
      <c r="K64" s="148" t="str">
        <f>IF(D64="","ZZZ9",IF(AND(#REF!&gt;0,#REF!&lt;5),D64&amp;#REF!,D64&amp;"9"))</f>
        <v>ZZZ9</v>
      </c>
      <c r="L64" s="147">
        <f t="shared" si="0"/>
        <v>999</v>
      </c>
      <c r="M64" s="155">
        <f t="shared" si="1"/>
        <v>999</v>
      </c>
      <c r="N64" s="149"/>
      <c r="O64" s="150"/>
      <c r="P64" s="151">
        <f t="shared" si="2"/>
        <v>999</v>
      </c>
      <c r="Q64" s="143"/>
    </row>
    <row r="65" spans="1:17" s="72" customFormat="1" ht="18.899999999999999" customHeight="1">
      <c r="A65" s="141">
        <v>59</v>
      </c>
      <c r="B65" s="142"/>
      <c r="C65" s="142"/>
      <c r="D65" s="143"/>
      <c r="E65" s="144"/>
      <c r="F65" s="143"/>
      <c r="G65" s="143"/>
      <c r="H65" s="145"/>
      <c r="I65" s="146"/>
      <c r="J65" s="147" t="e">
        <f>IF(AND(Q65="",#REF!&gt;0,#REF!&lt;5),K65,0)</f>
        <v>#REF!</v>
      </c>
      <c r="K65" s="148" t="str">
        <f>IF(D65="","ZZZ9",IF(AND(#REF!&gt;0,#REF!&lt;5),D65&amp;#REF!,D65&amp;"9"))</f>
        <v>ZZZ9</v>
      </c>
      <c r="L65" s="147">
        <f t="shared" si="0"/>
        <v>999</v>
      </c>
      <c r="M65" s="155">
        <f t="shared" si="1"/>
        <v>999</v>
      </c>
      <c r="N65" s="149"/>
      <c r="O65" s="150"/>
      <c r="P65" s="151">
        <f t="shared" si="2"/>
        <v>999</v>
      </c>
      <c r="Q65" s="143"/>
    </row>
    <row r="66" spans="1:17" s="72" customFormat="1" ht="18.899999999999999" customHeight="1">
      <c r="A66" s="141">
        <v>60</v>
      </c>
      <c r="B66" s="142"/>
      <c r="C66" s="142"/>
      <c r="D66" s="143"/>
      <c r="E66" s="144"/>
      <c r="F66" s="143"/>
      <c r="G66" s="143"/>
      <c r="H66" s="145"/>
      <c r="I66" s="146"/>
      <c r="J66" s="147" t="e">
        <f>IF(AND(Q66="",#REF!&gt;0,#REF!&lt;5),K66,0)</f>
        <v>#REF!</v>
      </c>
      <c r="K66" s="148" t="str">
        <f>IF(D66="","ZZZ9",IF(AND(#REF!&gt;0,#REF!&lt;5),D66&amp;#REF!,D66&amp;"9"))</f>
        <v>ZZZ9</v>
      </c>
      <c r="L66" s="147">
        <f t="shared" si="0"/>
        <v>999</v>
      </c>
      <c r="M66" s="155">
        <f t="shared" si="1"/>
        <v>999</v>
      </c>
      <c r="N66" s="149"/>
      <c r="O66" s="150"/>
      <c r="P66" s="151">
        <f t="shared" si="2"/>
        <v>999</v>
      </c>
      <c r="Q66" s="143"/>
    </row>
    <row r="67" spans="1:17" s="72" customFormat="1" ht="18.899999999999999" customHeight="1">
      <c r="A67" s="141">
        <v>61</v>
      </c>
      <c r="B67" s="142"/>
      <c r="C67" s="142"/>
      <c r="D67" s="143"/>
      <c r="E67" s="144"/>
      <c r="F67" s="143"/>
      <c r="G67" s="143"/>
      <c r="H67" s="145"/>
      <c r="I67" s="146"/>
      <c r="J67" s="147" t="e">
        <f>IF(AND(Q67="",#REF!&gt;0,#REF!&lt;5),K67,0)</f>
        <v>#REF!</v>
      </c>
      <c r="K67" s="148" t="str">
        <f>IF(D67="","ZZZ9",IF(AND(#REF!&gt;0,#REF!&lt;5),D67&amp;#REF!,D67&amp;"9"))</f>
        <v>ZZZ9</v>
      </c>
      <c r="L67" s="147">
        <f t="shared" si="0"/>
        <v>999</v>
      </c>
      <c r="M67" s="155">
        <f t="shared" si="1"/>
        <v>999</v>
      </c>
      <c r="N67" s="149"/>
      <c r="O67" s="150"/>
      <c r="P67" s="151">
        <f t="shared" si="2"/>
        <v>999</v>
      </c>
      <c r="Q67" s="143"/>
    </row>
    <row r="68" spans="1:17" s="72" customFormat="1" ht="18.899999999999999" customHeight="1">
      <c r="A68" s="141">
        <v>62</v>
      </c>
      <c r="B68" s="142"/>
      <c r="C68" s="142"/>
      <c r="D68" s="143"/>
      <c r="E68" s="144"/>
      <c r="F68" s="143"/>
      <c r="G68" s="143"/>
      <c r="H68" s="145"/>
      <c r="I68" s="146"/>
      <c r="J68" s="147" t="e">
        <f>IF(AND(Q68="",#REF!&gt;0,#REF!&lt;5),K68,0)</f>
        <v>#REF!</v>
      </c>
      <c r="K68" s="148" t="str">
        <f>IF(D68="","ZZZ9",IF(AND(#REF!&gt;0,#REF!&lt;5),D68&amp;#REF!,D68&amp;"9"))</f>
        <v>ZZZ9</v>
      </c>
      <c r="L68" s="147">
        <f t="shared" si="0"/>
        <v>999</v>
      </c>
      <c r="M68" s="155">
        <f t="shared" si="1"/>
        <v>999</v>
      </c>
      <c r="N68" s="149"/>
      <c r="O68" s="150"/>
      <c r="P68" s="151">
        <f t="shared" si="2"/>
        <v>999</v>
      </c>
      <c r="Q68" s="143"/>
    </row>
    <row r="69" spans="1:17" s="72" customFormat="1" ht="18.899999999999999" customHeight="1">
      <c r="A69" s="141">
        <v>63</v>
      </c>
      <c r="B69" s="142"/>
      <c r="C69" s="142"/>
      <c r="D69" s="143"/>
      <c r="E69" s="144"/>
      <c r="F69" s="143"/>
      <c r="G69" s="143"/>
      <c r="H69" s="145"/>
      <c r="I69" s="146"/>
      <c r="J69" s="147" t="e">
        <f>IF(AND(Q69="",#REF!&gt;0,#REF!&lt;5),K69,0)</f>
        <v>#REF!</v>
      </c>
      <c r="K69" s="148" t="str">
        <f>IF(D69="","ZZZ9",IF(AND(#REF!&gt;0,#REF!&lt;5),D69&amp;#REF!,D69&amp;"9"))</f>
        <v>ZZZ9</v>
      </c>
      <c r="L69" s="147">
        <f t="shared" si="0"/>
        <v>999</v>
      </c>
      <c r="M69" s="155">
        <f t="shared" si="1"/>
        <v>999</v>
      </c>
      <c r="N69" s="149"/>
      <c r="O69" s="150"/>
      <c r="P69" s="151">
        <f t="shared" si="2"/>
        <v>999</v>
      </c>
      <c r="Q69" s="143"/>
    </row>
    <row r="70" spans="1:17" s="72" customFormat="1" ht="18.899999999999999" customHeight="1">
      <c r="A70" s="141">
        <v>64</v>
      </c>
      <c r="B70" s="142"/>
      <c r="C70" s="142"/>
      <c r="D70" s="143"/>
      <c r="E70" s="144"/>
      <c r="F70" s="143"/>
      <c r="G70" s="143"/>
      <c r="H70" s="145"/>
      <c r="I70" s="146"/>
      <c r="J70" s="147" t="e">
        <f>IF(AND(Q70="",#REF!&gt;0,#REF!&lt;5),K70,0)</f>
        <v>#REF!</v>
      </c>
      <c r="K70" s="148" t="str">
        <f>IF(D70="","ZZZ9",IF(AND(#REF!&gt;0,#REF!&lt;5),D70&amp;#REF!,D70&amp;"9"))</f>
        <v>ZZZ9</v>
      </c>
      <c r="L70" s="147">
        <f t="shared" si="0"/>
        <v>999</v>
      </c>
      <c r="M70" s="155">
        <f t="shared" si="1"/>
        <v>999</v>
      </c>
      <c r="N70" s="149"/>
      <c r="O70" s="150"/>
      <c r="P70" s="151">
        <f t="shared" si="2"/>
        <v>999</v>
      </c>
      <c r="Q70" s="143"/>
    </row>
    <row r="71" spans="1:17" s="72" customFormat="1" ht="18.899999999999999" customHeight="1">
      <c r="A71" s="141">
        <v>65</v>
      </c>
      <c r="B71" s="142"/>
      <c r="C71" s="142"/>
      <c r="D71" s="143"/>
      <c r="E71" s="144"/>
      <c r="F71" s="143"/>
      <c r="G71" s="143"/>
      <c r="H71" s="145"/>
      <c r="I71" s="146"/>
      <c r="J71" s="147" t="e">
        <f>IF(AND(Q71="",#REF!&gt;0,#REF!&lt;5),K71,0)</f>
        <v>#REF!</v>
      </c>
      <c r="K71" s="148" t="str">
        <f>IF(D71="","ZZZ9",IF(AND(#REF!&gt;0,#REF!&lt;5),D71&amp;#REF!,D71&amp;"9"))</f>
        <v>ZZZ9</v>
      </c>
      <c r="L71" s="147">
        <f t="shared" si="0"/>
        <v>999</v>
      </c>
      <c r="M71" s="155">
        <f t="shared" si="1"/>
        <v>999</v>
      </c>
      <c r="N71" s="149"/>
      <c r="O71" s="150"/>
      <c r="P71" s="151">
        <f t="shared" si="2"/>
        <v>999</v>
      </c>
      <c r="Q71" s="143"/>
    </row>
    <row r="72" spans="1:17" s="72" customFormat="1" ht="18.899999999999999" customHeight="1">
      <c r="A72" s="141">
        <v>66</v>
      </c>
      <c r="B72" s="142"/>
      <c r="C72" s="142"/>
      <c r="D72" s="143"/>
      <c r="E72" s="144"/>
      <c r="F72" s="143"/>
      <c r="G72" s="143"/>
      <c r="H72" s="145"/>
      <c r="I72" s="146"/>
      <c r="J72" s="147" t="e">
        <f>IF(AND(Q72="",#REF!&gt;0,#REF!&lt;5),K72,0)</f>
        <v>#REF!</v>
      </c>
      <c r="K72" s="148" t="str">
        <f>IF(D72="","ZZZ9",IF(AND(#REF!&gt;0,#REF!&lt;5),D72&amp;#REF!,D72&amp;"9"))</f>
        <v>ZZZ9</v>
      </c>
      <c r="L72" s="147">
        <f t="shared" ref="L72:L103" si="3">IF(Q72="",999,Q72)</f>
        <v>999</v>
      </c>
      <c r="M72" s="155">
        <f t="shared" ref="M72:M103" si="4">IF(P72=999,999,1)</f>
        <v>999</v>
      </c>
      <c r="N72" s="149"/>
      <c r="O72" s="150"/>
      <c r="P72" s="151">
        <f t="shared" ref="P72:P103" si="5">IF(N72="DA",1,IF(N72="WC",2,IF(N72="SE",3,IF(N72="Q",4,IF(N72="LL",5,999)))))</f>
        <v>999</v>
      </c>
      <c r="Q72" s="143"/>
    </row>
    <row r="73" spans="1:17" s="72" customFormat="1" ht="18.899999999999999" customHeight="1">
      <c r="A73" s="141">
        <v>67</v>
      </c>
      <c r="B73" s="142"/>
      <c r="C73" s="142"/>
      <c r="D73" s="143"/>
      <c r="E73" s="144"/>
      <c r="F73" s="143"/>
      <c r="G73" s="143"/>
      <c r="H73" s="145"/>
      <c r="I73" s="146"/>
      <c r="J73" s="147" t="e">
        <f>IF(AND(Q73="",#REF!&gt;0,#REF!&lt;5),K73,0)</f>
        <v>#REF!</v>
      </c>
      <c r="K73" s="148" t="str">
        <f>IF(D73="","ZZZ9",IF(AND(#REF!&gt;0,#REF!&lt;5),D73&amp;#REF!,D73&amp;"9"))</f>
        <v>ZZZ9</v>
      </c>
      <c r="L73" s="147">
        <f t="shared" si="3"/>
        <v>999</v>
      </c>
      <c r="M73" s="155">
        <f t="shared" si="4"/>
        <v>999</v>
      </c>
      <c r="N73" s="149"/>
      <c r="O73" s="150"/>
      <c r="P73" s="151">
        <f t="shared" si="5"/>
        <v>999</v>
      </c>
      <c r="Q73" s="143"/>
    </row>
    <row r="74" spans="1:17" s="72" customFormat="1" ht="18.899999999999999" customHeight="1">
      <c r="A74" s="141">
        <v>68</v>
      </c>
      <c r="B74" s="142"/>
      <c r="C74" s="142"/>
      <c r="D74" s="143"/>
      <c r="E74" s="144"/>
      <c r="F74" s="143"/>
      <c r="G74" s="143"/>
      <c r="H74" s="145"/>
      <c r="I74" s="146"/>
      <c r="J74" s="147" t="e">
        <f>IF(AND(Q74="",#REF!&gt;0,#REF!&lt;5),K74,0)</f>
        <v>#REF!</v>
      </c>
      <c r="K74" s="148" t="str">
        <f>IF(D74="","ZZZ9",IF(AND(#REF!&gt;0,#REF!&lt;5),D74&amp;#REF!,D74&amp;"9"))</f>
        <v>ZZZ9</v>
      </c>
      <c r="L74" s="147">
        <f t="shared" si="3"/>
        <v>999</v>
      </c>
      <c r="M74" s="155">
        <f t="shared" si="4"/>
        <v>999</v>
      </c>
      <c r="N74" s="149"/>
      <c r="O74" s="150"/>
      <c r="P74" s="151">
        <f t="shared" si="5"/>
        <v>999</v>
      </c>
      <c r="Q74" s="143"/>
    </row>
    <row r="75" spans="1:17" s="72" customFormat="1" ht="18.899999999999999" customHeight="1">
      <c r="A75" s="141">
        <v>69</v>
      </c>
      <c r="B75" s="142"/>
      <c r="C75" s="142"/>
      <c r="D75" s="143"/>
      <c r="E75" s="144"/>
      <c r="F75" s="143"/>
      <c r="G75" s="143"/>
      <c r="H75" s="145"/>
      <c r="I75" s="146"/>
      <c r="J75" s="147" t="e">
        <f>IF(AND(Q75="",#REF!&gt;0,#REF!&lt;5),K75,0)</f>
        <v>#REF!</v>
      </c>
      <c r="K75" s="148" t="str">
        <f>IF(D75="","ZZZ9",IF(AND(#REF!&gt;0,#REF!&lt;5),D75&amp;#REF!,D75&amp;"9"))</f>
        <v>ZZZ9</v>
      </c>
      <c r="L75" s="147">
        <f t="shared" si="3"/>
        <v>999</v>
      </c>
      <c r="M75" s="155">
        <f t="shared" si="4"/>
        <v>999</v>
      </c>
      <c r="N75" s="149"/>
      <c r="O75" s="150"/>
      <c r="P75" s="151">
        <f t="shared" si="5"/>
        <v>999</v>
      </c>
      <c r="Q75" s="143"/>
    </row>
    <row r="76" spans="1:17" s="72" customFormat="1" ht="18.899999999999999" customHeight="1">
      <c r="A76" s="141">
        <v>70</v>
      </c>
      <c r="B76" s="142"/>
      <c r="C76" s="142"/>
      <c r="D76" s="143"/>
      <c r="E76" s="144"/>
      <c r="F76" s="143"/>
      <c r="G76" s="143"/>
      <c r="H76" s="145"/>
      <c r="I76" s="146"/>
      <c r="J76" s="147" t="e">
        <f>IF(AND(Q76="",#REF!&gt;0,#REF!&lt;5),K76,0)</f>
        <v>#REF!</v>
      </c>
      <c r="K76" s="148" t="str">
        <f>IF(D76="","ZZZ9",IF(AND(#REF!&gt;0,#REF!&lt;5),D76&amp;#REF!,D76&amp;"9"))</f>
        <v>ZZZ9</v>
      </c>
      <c r="L76" s="147">
        <f t="shared" si="3"/>
        <v>999</v>
      </c>
      <c r="M76" s="155">
        <f t="shared" si="4"/>
        <v>999</v>
      </c>
      <c r="N76" s="149"/>
      <c r="O76" s="150"/>
      <c r="P76" s="151">
        <f t="shared" si="5"/>
        <v>999</v>
      </c>
      <c r="Q76" s="143"/>
    </row>
    <row r="77" spans="1:17" s="72" customFormat="1" ht="18.899999999999999" customHeight="1">
      <c r="A77" s="141">
        <v>71</v>
      </c>
      <c r="B77" s="142"/>
      <c r="C77" s="142"/>
      <c r="D77" s="143"/>
      <c r="E77" s="144"/>
      <c r="F77" s="143"/>
      <c r="G77" s="143"/>
      <c r="H77" s="145"/>
      <c r="I77" s="146"/>
      <c r="J77" s="147" t="e">
        <f>IF(AND(Q77="",#REF!&gt;0,#REF!&lt;5),K77,0)</f>
        <v>#REF!</v>
      </c>
      <c r="K77" s="148" t="str">
        <f>IF(D77="","ZZZ9",IF(AND(#REF!&gt;0,#REF!&lt;5),D77&amp;#REF!,D77&amp;"9"))</f>
        <v>ZZZ9</v>
      </c>
      <c r="L77" s="147">
        <f t="shared" si="3"/>
        <v>999</v>
      </c>
      <c r="M77" s="155">
        <f t="shared" si="4"/>
        <v>999</v>
      </c>
      <c r="N77" s="149"/>
      <c r="O77" s="150"/>
      <c r="P77" s="151">
        <f t="shared" si="5"/>
        <v>999</v>
      </c>
      <c r="Q77" s="143"/>
    </row>
    <row r="78" spans="1:17" s="72" customFormat="1" ht="18.899999999999999" customHeight="1">
      <c r="A78" s="141">
        <v>72</v>
      </c>
      <c r="B78" s="142"/>
      <c r="C78" s="142"/>
      <c r="D78" s="143"/>
      <c r="E78" s="144"/>
      <c r="F78" s="143"/>
      <c r="G78" s="143"/>
      <c r="H78" s="145"/>
      <c r="I78" s="146"/>
      <c r="J78" s="147" t="e">
        <f>IF(AND(Q78="",#REF!&gt;0,#REF!&lt;5),K78,0)</f>
        <v>#REF!</v>
      </c>
      <c r="K78" s="148" t="str">
        <f>IF(D78="","ZZZ9",IF(AND(#REF!&gt;0,#REF!&lt;5),D78&amp;#REF!,D78&amp;"9"))</f>
        <v>ZZZ9</v>
      </c>
      <c r="L78" s="147">
        <f t="shared" si="3"/>
        <v>999</v>
      </c>
      <c r="M78" s="155">
        <f t="shared" si="4"/>
        <v>999</v>
      </c>
      <c r="N78" s="149"/>
      <c r="O78" s="150"/>
      <c r="P78" s="151">
        <f t="shared" si="5"/>
        <v>999</v>
      </c>
      <c r="Q78" s="143"/>
    </row>
    <row r="79" spans="1:17" s="72" customFormat="1" ht="18.899999999999999" customHeight="1">
      <c r="A79" s="141">
        <v>73</v>
      </c>
      <c r="B79" s="142"/>
      <c r="C79" s="142"/>
      <c r="D79" s="143"/>
      <c r="E79" s="144"/>
      <c r="F79" s="143"/>
      <c r="G79" s="143"/>
      <c r="H79" s="145"/>
      <c r="I79" s="146"/>
      <c r="J79" s="147" t="e">
        <f>IF(AND(Q79="",#REF!&gt;0,#REF!&lt;5),K79,0)</f>
        <v>#REF!</v>
      </c>
      <c r="K79" s="148" t="str">
        <f>IF(D79="","ZZZ9",IF(AND(#REF!&gt;0,#REF!&lt;5),D79&amp;#REF!,D79&amp;"9"))</f>
        <v>ZZZ9</v>
      </c>
      <c r="L79" s="147">
        <f t="shared" si="3"/>
        <v>999</v>
      </c>
      <c r="M79" s="155">
        <f t="shared" si="4"/>
        <v>999</v>
      </c>
      <c r="N79" s="149"/>
      <c r="O79" s="150"/>
      <c r="P79" s="151">
        <f t="shared" si="5"/>
        <v>999</v>
      </c>
      <c r="Q79" s="143"/>
    </row>
    <row r="80" spans="1:17" s="72" customFormat="1" ht="18.899999999999999" customHeight="1">
      <c r="A80" s="141">
        <v>74</v>
      </c>
      <c r="B80" s="142"/>
      <c r="C80" s="142"/>
      <c r="D80" s="143"/>
      <c r="E80" s="144"/>
      <c r="F80" s="143"/>
      <c r="G80" s="143"/>
      <c r="H80" s="145"/>
      <c r="I80" s="146"/>
      <c r="J80" s="147" t="e">
        <f>IF(AND(Q80="",#REF!&gt;0,#REF!&lt;5),K80,0)</f>
        <v>#REF!</v>
      </c>
      <c r="K80" s="148" t="str">
        <f>IF(D80="","ZZZ9",IF(AND(#REF!&gt;0,#REF!&lt;5),D80&amp;#REF!,D80&amp;"9"))</f>
        <v>ZZZ9</v>
      </c>
      <c r="L80" s="147">
        <f t="shared" si="3"/>
        <v>999</v>
      </c>
      <c r="M80" s="155">
        <f t="shared" si="4"/>
        <v>999</v>
      </c>
      <c r="N80" s="149"/>
      <c r="O80" s="150"/>
      <c r="P80" s="151">
        <f t="shared" si="5"/>
        <v>999</v>
      </c>
      <c r="Q80" s="143"/>
    </row>
    <row r="81" spans="1:17" s="72" customFormat="1" ht="18.899999999999999" customHeight="1">
      <c r="A81" s="141">
        <v>75</v>
      </c>
      <c r="B81" s="142"/>
      <c r="C81" s="142"/>
      <c r="D81" s="143"/>
      <c r="E81" s="144"/>
      <c r="F81" s="143"/>
      <c r="G81" s="143"/>
      <c r="H81" s="145"/>
      <c r="I81" s="146"/>
      <c r="J81" s="147" t="e">
        <f>IF(AND(Q81="",#REF!&gt;0,#REF!&lt;5),K81,0)</f>
        <v>#REF!</v>
      </c>
      <c r="K81" s="148" t="str">
        <f>IF(D81="","ZZZ9",IF(AND(#REF!&gt;0,#REF!&lt;5),D81&amp;#REF!,D81&amp;"9"))</f>
        <v>ZZZ9</v>
      </c>
      <c r="L81" s="147">
        <f t="shared" si="3"/>
        <v>999</v>
      </c>
      <c r="M81" s="155">
        <f t="shared" si="4"/>
        <v>999</v>
      </c>
      <c r="N81" s="149"/>
      <c r="O81" s="150"/>
      <c r="P81" s="151">
        <f t="shared" si="5"/>
        <v>999</v>
      </c>
      <c r="Q81" s="143"/>
    </row>
    <row r="82" spans="1:17" s="72" customFormat="1" ht="18.899999999999999" customHeight="1">
      <c r="A82" s="141">
        <v>76</v>
      </c>
      <c r="B82" s="142"/>
      <c r="C82" s="142"/>
      <c r="D82" s="143"/>
      <c r="E82" s="144"/>
      <c r="F82" s="143"/>
      <c r="G82" s="143"/>
      <c r="H82" s="145"/>
      <c r="I82" s="146"/>
      <c r="J82" s="147" t="e">
        <f>IF(AND(Q82="",#REF!&gt;0,#REF!&lt;5),K82,0)</f>
        <v>#REF!</v>
      </c>
      <c r="K82" s="148" t="str">
        <f>IF(D82="","ZZZ9",IF(AND(#REF!&gt;0,#REF!&lt;5),D82&amp;#REF!,D82&amp;"9"))</f>
        <v>ZZZ9</v>
      </c>
      <c r="L82" s="147">
        <f t="shared" si="3"/>
        <v>999</v>
      </c>
      <c r="M82" s="155">
        <f t="shared" si="4"/>
        <v>999</v>
      </c>
      <c r="N82" s="149"/>
      <c r="O82" s="150"/>
      <c r="P82" s="151">
        <f t="shared" si="5"/>
        <v>999</v>
      </c>
      <c r="Q82" s="143"/>
    </row>
    <row r="83" spans="1:17" s="72" customFormat="1" ht="18.899999999999999" customHeight="1">
      <c r="A83" s="141">
        <v>77</v>
      </c>
      <c r="B83" s="142"/>
      <c r="C83" s="142"/>
      <c r="D83" s="143"/>
      <c r="E83" s="144"/>
      <c r="F83" s="143"/>
      <c r="G83" s="143"/>
      <c r="H83" s="145"/>
      <c r="I83" s="146"/>
      <c r="J83" s="147" t="e">
        <f>IF(AND(Q83="",#REF!&gt;0,#REF!&lt;5),K83,0)</f>
        <v>#REF!</v>
      </c>
      <c r="K83" s="148" t="str">
        <f>IF(D83="","ZZZ9",IF(AND(#REF!&gt;0,#REF!&lt;5),D83&amp;#REF!,D83&amp;"9"))</f>
        <v>ZZZ9</v>
      </c>
      <c r="L83" s="147">
        <f t="shared" si="3"/>
        <v>999</v>
      </c>
      <c r="M83" s="155">
        <f t="shared" si="4"/>
        <v>999</v>
      </c>
      <c r="N83" s="149"/>
      <c r="O83" s="150"/>
      <c r="P83" s="151">
        <f t="shared" si="5"/>
        <v>999</v>
      </c>
      <c r="Q83" s="143"/>
    </row>
    <row r="84" spans="1:17" s="72" customFormat="1" ht="18.899999999999999" customHeight="1">
      <c r="A84" s="141">
        <v>78</v>
      </c>
      <c r="B84" s="142"/>
      <c r="C84" s="142"/>
      <c r="D84" s="143"/>
      <c r="E84" s="144"/>
      <c r="F84" s="143"/>
      <c r="G84" s="143"/>
      <c r="H84" s="145"/>
      <c r="I84" s="146"/>
      <c r="J84" s="147" t="e">
        <f>IF(AND(Q84="",#REF!&gt;0,#REF!&lt;5),K84,0)</f>
        <v>#REF!</v>
      </c>
      <c r="K84" s="148" t="str">
        <f>IF(D84="","ZZZ9",IF(AND(#REF!&gt;0,#REF!&lt;5),D84&amp;#REF!,D84&amp;"9"))</f>
        <v>ZZZ9</v>
      </c>
      <c r="L84" s="147">
        <f t="shared" si="3"/>
        <v>999</v>
      </c>
      <c r="M84" s="155">
        <f t="shared" si="4"/>
        <v>999</v>
      </c>
      <c r="N84" s="149"/>
      <c r="O84" s="150"/>
      <c r="P84" s="151">
        <f t="shared" si="5"/>
        <v>999</v>
      </c>
      <c r="Q84" s="143"/>
    </row>
    <row r="85" spans="1:17" s="72" customFormat="1" ht="18.899999999999999" customHeight="1">
      <c r="A85" s="141">
        <v>79</v>
      </c>
      <c r="B85" s="142"/>
      <c r="C85" s="142"/>
      <c r="D85" s="143"/>
      <c r="E85" s="144"/>
      <c r="F85" s="143"/>
      <c r="G85" s="143"/>
      <c r="H85" s="145"/>
      <c r="I85" s="146"/>
      <c r="J85" s="147" t="e">
        <f>IF(AND(Q85="",#REF!&gt;0,#REF!&lt;5),K85,0)</f>
        <v>#REF!</v>
      </c>
      <c r="K85" s="148" t="str">
        <f>IF(D85="","ZZZ9",IF(AND(#REF!&gt;0,#REF!&lt;5),D85&amp;#REF!,D85&amp;"9"))</f>
        <v>ZZZ9</v>
      </c>
      <c r="L85" s="147">
        <f t="shared" si="3"/>
        <v>999</v>
      </c>
      <c r="M85" s="155">
        <f t="shared" si="4"/>
        <v>999</v>
      </c>
      <c r="N85" s="149"/>
      <c r="O85" s="150"/>
      <c r="P85" s="151">
        <f t="shared" si="5"/>
        <v>999</v>
      </c>
      <c r="Q85" s="143"/>
    </row>
    <row r="86" spans="1:17" s="72" customFormat="1" ht="18.899999999999999" customHeight="1">
      <c r="A86" s="141">
        <v>80</v>
      </c>
      <c r="B86" s="142"/>
      <c r="C86" s="142"/>
      <c r="D86" s="143"/>
      <c r="E86" s="144"/>
      <c r="F86" s="143"/>
      <c r="G86" s="143"/>
      <c r="H86" s="145"/>
      <c r="I86" s="146"/>
      <c r="J86" s="147" t="e">
        <f>IF(AND(Q86="",#REF!&gt;0,#REF!&lt;5),K86,0)</f>
        <v>#REF!</v>
      </c>
      <c r="K86" s="148" t="str">
        <f>IF(D86="","ZZZ9",IF(AND(#REF!&gt;0,#REF!&lt;5),D86&amp;#REF!,D86&amp;"9"))</f>
        <v>ZZZ9</v>
      </c>
      <c r="L86" s="147">
        <f t="shared" si="3"/>
        <v>999</v>
      </c>
      <c r="M86" s="155">
        <f t="shared" si="4"/>
        <v>999</v>
      </c>
      <c r="N86" s="149"/>
      <c r="O86" s="150"/>
      <c r="P86" s="151">
        <f t="shared" si="5"/>
        <v>999</v>
      </c>
      <c r="Q86" s="143"/>
    </row>
    <row r="87" spans="1:17" s="72" customFormat="1" ht="18.899999999999999" customHeight="1">
      <c r="A87" s="141">
        <v>81</v>
      </c>
      <c r="B87" s="142"/>
      <c r="C87" s="142"/>
      <c r="D87" s="143"/>
      <c r="E87" s="144"/>
      <c r="F87" s="143"/>
      <c r="G87" s="143"/>
      <c r="H87" s="145"/>
      <c r="I87" s="146"/>
      <c r="J87" s="147" t="e">
        <f>IF(AND(Q87="",#REF!&gt;0,#REF!&lt;5),K87,0)</f>
        <v>#REF!</v>
      </c>
      <c r="K87" s="148" t="str">
        <f>IF(D87="","ZZZ9",IF(AND(#REF!&gt;0,#REF!&lt;5),D87&amp;#REF!,D87&amp;"9"))</f>
        <v>ZZZ9</v>
      </c>
      <c r="L87" s="147">
        <f t="shared" si="3"/>
        <v>999</v>
      </c>
      <c r="M87" s="155">
        <f t="shared" si="4"/>
        <v>999</v>
      </c>
      <c r="N87" s="149"/>
      <c r="O87" s="150"/>
      <c r="P87" s="151">
        <f t="shared" si="5"/>
        <v>999</v>
      </c>
      <c r="Q87" s="143"/>
    </row>
    <row r="88" spans="1:17" s="72" customFormat="1" ht="18.899999999999999" customHeight="1">
      <c r="A88" s="141">
        <v>82</v>
      </c>
      <c r="B88" s="142"/>
      <c r="C88" s="142"/>
      <c r="D88" s="143"/>
      <c r="E88" s="144"/>
      <c r="F88" s="143"/>
      <c r="G88" s="143"/>
      <c r="H88" s="145"/>
      <c r="I88" s="146"/>
      <c r="J88" s="147" t="e">
        <f>IF(AND(Q88="",#REF!&gt;0,#REF!&lt;5),K88,0)</f>
        <v>#REF!</v>
      </c>
      <c r="K88" s="148" t="str">
        <f>IF(D88="","ZZZ9",IF(AND(#REF!&gt;0,#REF!&lt;5),D88&amp;#REF!,D88&amp;"9"))</f>
        <v>ZZZ9</v>
      </c>
      <c r="L88" s="147">
        <f t="shared" si="3"/>
        <v>999</v>
      </c>
      <c r="M88" s="155">
        <f t="shared" si="4"/>
        <v>999</v>
      </c>
      <c r="N88" s="149"/>
      <c r="O88" s="150"/>
      <c r="P88" s="151">
        <f t="shared" si="5"/>
        <v>999</v>
      </c>
      <c r="Q88" s="143"/>
    </row>
    <row r="89" spans="1:17" s="72" customFormat="1" ht="18.899999999999999" customHeight="1">
      <c r="A89" s="141">
        <v>83</v>
      </c>
      <c r="B89" s="142"/>
      <c r="C89" s="142"/>
      <c r="D89" s="143"/>
      <c r="E89" s="144"/>
      <c r="F89" s="143"/>
      <c r="G89" s="143"/>
      <c r="H89" s="145"/>
      <c r="I89" s="146"/>
      <c r="J89" s="147" t="e">
        <f>IF(AND(Q89="",#REF!&gt;0,#REF!&lt;5),K89,0)</f>
        <v>#REF!</v>
      </c>
      <c r="K89" s="148" t="str">
        <f>IF(D89="","ZZZ9",IF(AND(#REF!&gt;0,#REF!&lt;5),D89&amp;#REF!,D89&amp;"9"))</f>
        <v>ZZZ9</v>
      </c>
      <c r="L89" s="147">
        <f t="shared" si="3"/>
        <v>999</v>
      </c>
      <c r="M89" s="155">
        <f t="shared" si="4"/>
        <v>999</v>
      </c>
      <c r="N89" s="149"/>
      <c r="O89" s="150"/>
      <c r="P89" s="151">
        <f t="shared" si="5"/>
        <v>999</v>
      </c>
      <c r="Q89" s="143"/>
    </row>
    <row r="90" spans="1:17" s="72" customFormat="1" ht="18.899999999999999" customHeight="1">
      <c r="A90" s="141">
        <v>84</v>
      </c>
      <c r="B90" s="142"/>
      <c r="C90" s="142"/>
      <c r="D90" s="143"/>
      <c r="E90" s="144"/>
      <c r="F90" s="143"/>
      <c r="G90" s="143"/>
      <c r="H90" s="145"/>
      <c r="I90" s="146"/>
      <c r="J90" s="147" t="e">
        <f>IF(AND(Q90="",#REF!&gt;0,#REF!&lt;5),K90,0)</f>
        <v>#REF!</v>
      </c>
      <c r="K90" s="148" t="str">
        <f>IF(D90="","ZZZ9",IF(AND(#REF!&gt;0,#REF!&lt;5),D90&amp;#REF!,D90&amp;"9"))</f>
        <v>ZZZ9</v>
      </c>
      <c r="L90" s="147">
        <f t="shared" si="3"/>
        <v>999</v>
      </c>
      <c r="M90" s="155">
        <f t="shared" si="4"/>
        <v>999</v>
      </c>
      <c r="N90" s="149"/>
      <c r="O90" s="150"/>
      <c r="P90" s="151">
        <f t="shared" si="5"/>
        <v>999</v>
      </c>
      <c r="Q90" s="143"/>
    </row>
    <row r="91" spans="1:17" s="72" customFormat="1" ht="18.899999999999999" customHeight="1">
      <c r="A91" s="141">
        <v>85</v>
      </c>
      <c r="B91" s="142"/>
      <c r="C91" s="142"/>
      <c r="D91" s="143"/>
      <c r="E91" s="144"/>
      <c r="F91" s="143"/>
      <c r="G91" s="143"/>
      <c r="H91" s="145"/>
      <c r="I91" s="146"/>
      <c r="J91" s="147" t="e">
        <f>IF(AND(Q91="",#REF!&gt;0,#REF!&lt;5),K91,0)</f>
        <v>#REF!</v>
      </c>
      <c r="K91" s="148" t="str">
        <f>IF(D91="","ZZZ9",IF(AND(#REF!&gt;0,#REF!&lt;5),D91&amp;#REF!,D91&amp;"9"))</f>
        <v>ZZZ9</v>
      </c>
      <c r="L91" s="147">
        <f t="shared" si="3"/>
        <v>999</v>
      </c>
      <c r="M91" s="155">
        <f t="shared" si="4"/>
        <v>999</v>
      </c>
      <c r="N91" s="149"/>
      <c r="O91" s="150"/>
      <c r="P91" s="151">
        <f t="shared" si="5"/>
        <v>999</v>
      </c>
      <c r="Q91" s="143"/>
    </row>
    <row r="92" spans="1:17" s="72" customFormat="1" ht="18.899999999999999" customHeight="1">
      <c r="A92" s="141">
        <v>86</v>
      </c>
      <c r="B92" s="142"/>
      <c r="C92" s="142"/>
      <c r="D92" s="143"/>
      <c r="E92" s="144"/>
      <c r="F92" s="143"/>
      <c r="G92" s="143"/>
      <c r="H92" s="145"/>
      <c r="I92" s="146"/>
      <c r="J92" s="147" t="e">
        <f>IF(AND(Q92="",#REF!&gt;0,#REF!&lt;5),K92,0)</f>
        <v>#REF!</v>
      </c>
      <c r="K92" s="148" t="str">
        <f>IF(D92="","ZZZ9",IF(AND(#REF!&gt;0,#REF!&lt;5),D92&amp;#REF!,D92&amp;"9"))</f>
        <v>ZZZ9</v>
      </c>
      <c r="L92" s="147">
        <f t="shared" si="3"/>
        <v>999</v>
      </c>
      <c r="M92" s="155">
        <f t="shared" si="4"/>
        <v>999</v>
      </c>
      <c r="N92" s="149"/>
      <c r="O92" s="150"/>
      <c r="P92" s="151">
        <f t="shared" si="5"/>
        <v>999</v>
      </c>
      <c r="Q92" s="143"/>
    </row>
    <row r="93" spans="1:17" s="72" customFormat="1" ht="18.899999999999999" customHeight="1">
      <c r="A93" s="141">
        <v>87</v>
      </c>
      <c r="B93" s="142"/>
      <c r="C93" s="142"/>
      <c r="D93" s="143"/>
      <c r="E93" s="144"/>
      <c r="F93" s="143"/>
      <c r="G93" s="143"/>
      <c r="H93" s="145"/>
      <c r="I93" s="146"/>
      <c r="J93" s="147" t="e">
        <f>IF(AND(Q93="",#REF!&gt;0,#REF!&lt;5),K93,0)</f>
        <v>#REF!</v>
      </c>
      <c r="K93" s="148" t="str">
        <f>IF(D93="","ZZZ9",IF(AND(#REF!&gt;0,#REF!&lt;5),D93&amp;#REF!,D93&amp;"9"))</f>
        <v>ZZZ9</v>
      </c>
      <c r="L93" s="147">
        <f t="shared" si="3"/>
        <v>999</v>
      </c>
      <c r="M93" s="155">
        <f t="shared" si="4"/>
        <v>999</v>
      </c>
      <c r="N93" s="149"/>
      <c r="O93" s="150"/>
      <c r="P93" s="151">
        <f t="shared" si="5"/>
        <v>999</v>
      </c>
      <c r="Q93" s="143"/>
    </row>
    <row r="94" spans="1:17" s="72" customFormat="1" ht="18.899999999999999" customHeight="1">
      <c r="A94" s="141">
        <v>88</v>
      </c>
      <c r="B94" s="142"/>
      <c r="C94" s="142"/>
      <c r="D94" s="143"/>
      <c r="E94" s="144"/>
      <c r="F94" s="143"/>
      <c r="G94" s="143"/>
      <c r="H94" s="145"/>
      <c r="I94" s="146"/>
      <c r="J94" s="147" t="e">
        <f>IF(AND(Q94="",#REF!&gt;0,#REF!&lt;5),K94,0)</f>
        <v>#REF!</v>
      </c>
      <c r="K94" s="148" t="str">
        <f>IF(D94="","ZZZ9",IF(AND(#REF!&gt;0,#REF!&lt;5),D94&amp;#REF!,D94&amp;"9"))</f>
        <v>ZZZ9</v>
      </c>
      <c r="L94" s="147">
        <f t="shared" si="3"/>
        <v>999</v>
      </c>
      <c r="M94" s="155">
        <f t="shared" si="4"/>
        <v>999</v>
      </c>
      <c r="N94" s="149"/>
      <c r="O94" s="150"/>
      <c r="P94" s="151">
        <f t="shared" si="5"/>
        <v>999</v>
      </c>
      <c r="Q94" s="143"/>
    </row>
    <row r="95" spans="1:17" s="72" customFormat="1" ht="18.899999999999999" customHeight="1">
      <c r="A95" s="141">
        <v>89</v>
      </c>
      <c r="B95" s="142"/>
      <c r="C95" s="142"/>
      <c r="D95" s="143"/>
      <c r="E95" s="144"/>
      <c r="F95" s="143"/>
      <c r="G95" s="143"/>
      <c r="H95" s="145"/>
      <c r="I95" s="146"/>
      <c r="J95" s="147" t="e">
        <f>IF(AND(Q95="",#REF!&gt;0,#REF!&lt;5),K95,0)</f>
        <v>#REF!</v>
      </c>
      <c r="K95" s="148" t="str">
        <f>IF(D95="","ZZZ9",IF(AND(#REF!&gt;0,#REF!&lt;5),D95&amp;#REF!,D95&amp;"9"))</f>
        <v>ZZZ9</v>
      </c>
      <c r="L95" s="147">
        <f t="shared" si="3"/>
        <v>999</v>
      </c>
      <c r="M95" s="155">
        <f t="shared" si="4"/>
        <v>999</v>
      </c>
      <c r="N95" s="149"/>
      <c r="O95" s="150"/>
      <c r="P95" s="151">
        <f t="shared" si="5"/>
        <v>999</v>
      </c>
      <c r="Q95" s="143"/>
    </row>
    <row r="96" spans="1:17" s="72" customFormat="1" ht="18.899999999999999" customHeight="1">
      <c r="A96" s="141">
        <v>90</v>
      </c>
      <c r="B96" s="142"/>
      <c r="C96" s="142"/>
      <c r="D96" s="143"/>
      <c r="E96" s="144"/>
      <c r="F96" s="143"/>
      <c r="G96" s="143"/>
      <c r="H96" s="145"/>
      <c r="I96" s="146"/>
      <c r="J96" s="147" t="e">
        <f>IF(AND(Q96="",#REF!&gt;0,#REF!&lt;5),K96,0)</f>
        <v>#REF!</v>
      </c>
      <c r="K96" s="148" t="str">
        <f>IF(D96="","ZZZ9",IF(AND(#REF!&gt;0,#REF!&lt;5),D96&amp;#REF!,D96&amp;"9"))</f>
        <v>ZZZ9</v>
      </c>
      <c r="L96" s="147">
        <f t="shared" si="3"/>
        <v>999</v>
      </c>
      <c r="M96" s="155">
        <f t="shared" si="4"/>
        <v>999</v>
      </c>
      <c r="N96" s="149"/>
      <c r="O96" s="150"/>
      <c r="P96" s="151">
        <f t="shared" si="5"/>
        <v>999</v>
      </c>
      <c r="Q96" s="143"/>
    </row>
    <row r="97" spans="1:17" s="72" customFormat="1" ht="18.899999999999999" customHeight="1">
      <c r="A97" s="141">
        <v>91</v>
      </c>
      <c r="B97" s="142"/>
      <c r="C97" s="142"/>
      <c r="D97" s="143"/>
      <c r="E97" s="144"/>
      <c r="F97" s="143"/>
      <c r="G97" s="143"/>
      <c r="H97" s="145"/>
      <c r="I97" s="146"/>
      <c r="J97" s="147" t="e">
        <f>IF(AND(Q97="",#REF!&gt;0,#REF!&lt;5),K97,0)</f>
        <v>#REF!</v>
      </c>
      <c r="K97" s="148" t="str">
        <f>IF(D97="","ZZZ9",IF(AND(#REF!&gt;0,#REF!&lt;5),D97&amp;#REF!,D97&amp;"9"))</f>
        <v>ZZZ9</v>
      </c>
      <c r="L97" s="147">
        <f t="shared" si="3"/>
        <v>999</v>
      </c>
      <c r="M97" s="155">
        <f t="shared" si="4"/>
        <v>999</v>
      </c>
      <c r="N97" s="149"/>
      <c r="O97" s="150"/>
      <c r="P97" s="151">
        <f t="shared" si="5"/>
        <v>999</v>
      </c>
      <c r="Q97" s="143"/>
    </row>
    <row r="98" spans="1:17" s="72" customFormat="1" ht="18.899999999999999" customHeight="1">
      <c r="A98" s="141">
        <v>92</v>
      </c>
      <c r="B98" s="142"/>
      <c r="C98" s="142"/>
      <c r="D98" s="143"/>
      <c r="E98" s="144"/>
      <c r="F98" s="143"/>
      <c r="G98" s="143"/>
      <c r="H98" s="145"/>
      <c r="I98" s="146"/>
      <c r="J98" s="147" t="e">
        <f>IF(AND(Q98="",#REF!&gt;0,#REF!&lt;5),K98,0)</f>
        <v>#REF!</v>
      </c>
      <c r="K98" s="148" t="str">
        <f>IF(D98="","ZZZ9",IF(AND(#REF!&gt;0,#REF!&lt;5),D98&amp;#REF!,D98&amp;"9"))</f>
        <v>ZZZ9</v>
      </c>
      <c r="L98" s="147">
        <f t="shared" si="3"/>
        <v>999</v>
      </c>
      <c r="M98" s="155">
        <f t="shared" si="4"/>
        <v>999</v>
      </c>
      <c r="N98" s="149"/>
      <c r="O98" s="150"/>
      <c r="P98" s="151">
        <f t="shared" si="5"/>
        <v>999</v>
      </c>
      <c r="Q98" s="143"/>
    </row>
    <row r="99" spans="1:17" s="72" customFormat="1" ht="18.899999999999999" customHeight="1">
      <c r="A99" s="141">
        <v>93</v>
      </c>
      <c r="B99" s="142"/>
      <c r="C99" s="142"/>
      <c r="D99" s="143"/>
      <c r="E99" s="144"/>
      <c r="F99" s="143"/>
      <c r="G99" s="143"/>
      <c r="H99" s="145"/>
      <c r="I99" s="146"/>
      <c r="J99" s="147" t="e">
        <f>IF(AND(Q99="",#REF!&gt;0,#REF!&lt;5),K99,0)</f>
        <v>#REF!</v>
      </c>
      <c r="K99" s="148" t="str">
        <f>IF(D99="","ZZZ9",IF(AND(#REF!&gt;0,#REF!&lt;5),D99&amp;#REF!,D99&amp;"9"))</f>
        <v>ZZZ9</v>
      </c>
      <c r="L99" s="147">
        <f t="shared" si="3"/>
        <v>999</v>
      </c>
      <c r="M99" s="155">
        <f t="shared" si="4"/>
        <v>999</v>
      </c>
      <c r="N99" s="149"/>
      <c r="O99" s="150"/>
      <c r="P99" s="151">
        <f t="shared" si="5"/>
        <v>999</v>
      </c>
      <c r="Q99" s="143"/>
    </row>
    <row r="100" spans="1:17" s="72" customFormat="1" ht="18.899999999999999" customHeight="1">
      <c r="A100" s="141">
        <v>94</v>
      </c>
      <c r="B100" s="142"/>
      <c r="C100" s="142"/>
      <c r="D100" s="143"/>
      <c r="E100" s="144"/>
      <c r="F100" s="143"/>
      <c r="G100" s="143"/>
      <c r="H100" s="145"/>
      <c r="I100" s="146"/>
      <c r="J100" s="147" t="e">
        <f>IF(AND(Q100="",#REF!&gt;0,#REF!&lt;5),K100,0)</f>
        <v>#REF!</v>
      </c>
      <c r="K100" s="148" t="str">
        <f>IF(D100="","ZZZ9",IF(AND(#REF!&gt;0,#REF!&lt;5),D100&amp;#REF!,D100&amp;"9"))</f>
        <v>ZZZ9</v>
      </c>
      <c r="L100" s="147">
        <f t="shared" si="3"/>
        <v>999</v>
      </c>
      <c r="M100" s="155">
        <f t="shared" si="4"/>
        <v>999</v>
      </c>
      <c r="N100" s="149"/>
      <c r="O100" s="150"/>
      <c r="P100" s="151">
        <f t="shared" si="5"/>
        <v>999</v>
      </c>
      <c r="Q100" s="143"/>
    </row>
    <row r="101" spans="1:17" s="72" customFormat="1" ht="18.899999999999999" customHeight="1">
      <c r="A101" s="141">
        <v>95</v>
      </c>
      <c r="B101" s="142"/>
      <c r="C101" s="142"/>
      <c r="D101" s="143"/>
      <c r="E101" s="144"/>
      <c r="F101" s="143"/>
      <c r="G101" s="143"/>
      <c r="H101" s="145"/>
      <c r="I101" s="146"/>
      <c r="J101" s="147" t="e">
        <f>IF(AND(Q101="",#REF!&gt;0,#REF!&lt;5),K101,0)</f>
        <v>#REF!</v>
      </c>
      <c r="K101" s="148" t="str">
        <f>IF(D101="","ZZZ9",IF(AND(#REF!&gt;0,#REF!&lt;5),D101&amp;#REF!,D101&amp;"9"))</f>
        <v>ZZZ9</v>
      </c>
      <c r="L101" s="147">
        <f t="shared" si="3"/>
        <v>999</v>
      </c>
      <c r="M101" s="155">
        <f t="shared" si="4"/>
        <v>999</v>
      </c>
      <c r="N101" s="149"/>
      <c r="O101" s="150"/>
      <c r="P101" s="151">
        <f t="shared" si="5"/>
        <v>999</v>
      </c>
      <c r="Q101" s="143"/>
    </row>
    <row r="102" spans="1:17" s="72" customFormat="1" ht="18.899999999999999" customHeight="1">
      <c r="A102" s="141">
        <v>96</v>
      </c>
      <c r="B102" s="142"/>
      <c r="C102" s="142"/>
      <c r="D102" s="143"/>
      <c r="E102" s="144"/>
      <c r="F102" s="143"/>
      <c r="G102" s="143"/>
      <c r="H102" s="145"/>
      <c r="I102" s="146"/>
      <c r="J102" s="147" t="e">
        <f>IF(AND(Q102="",#REF!&gt;0,#REF!&lt;5),K102,0)</f>
        <v>#REF!</v>
      </c>
      <c r="K102" s="148" t="str">
        <f>IF(D102="","ZZZ9",IF(AND(#REF!&gt;0,#REF!&lt;5),D102&amp;#REF!,D102&amp;"9"))</f>
        <v>ZZZ9</v>
      </c>
      <c r="L102" s="147">
        <f t="shared" si="3"/>
        <v>999</v>
      </c>
      <c r="M102" s="155">
        <f t="shared" si="4"/>
        <v>999</v>
      </c>
      <c r="N102" s="149"/>
      <c r="O102" s="150"/>
      <c r="P102" s="151">
        <f t="shared" si="5"/>
        <v>999</v>
      </c>
      <c r="Q102" s="143"/>
    </row>
    <row r="103" spans="1:17" s="72" customFormat="1" ht="18.899999999999999" customHeight="1">
      <c r="A103" s="141">
        <v>97</v>
      </c>
      <c r="B103" s="142"/>
      <c r="C103" s="142"/>
      <c r="D103" s="143"/>
      <c r="E103" s="144"/>
      <c r="F103" s="143"/>
      <c r="G103" s="143"/>
      <c r="H103" s="145"/>
      <c r="I103" s="146"/>
      <c r="J103" s="147" t="e">
        <f>IF(AND(Q103="",#REF!&gt;0,#REF!&lt;5),K103,0)</f>
        <v>#REF!</v>
      </c>
      <c r="K103" s="148" t="str">
        <f>IF(D103="","ZZZ9",IF(AND(#REF!&gt;0,#REF!&lt;5),D103&amp;#REF!,D103&amp;"9"))</f>
        <v>ZZZ9</v>
      </c>
      <c r="L103" s="147">
        <f t="shared" si="3"/>
        <v>999</v>
      </c>
      <c r="M103" s="155">
        <f t="shared" si="4"/>
        <v>999</v>
      </c>
      <c r="N103" s="149"/>
      <c r="O103" s="150"/>
      <c r="P103" s="151">
        <f t="shared" si="5"/>
        <v>999</v>
      </c>
      <c r="Q103" s="143"/>
    </row>
    <row r="104" spans="1:17" s="72" customFormat="1" ht="18.899999999999999" customHeight="1">
      <c r="A104" s="141">
        <v>98</v>
      </c>
      <c r="B104" s="142"/>
      <c r="C104" s="142"/>
      <c r="D104" s="143"/>
      <c r="E104" s="144"/>
      <c r="F104" s="143"/>
      <c r="G104" s="143"/>
      <c r="H104" s="145"/>
      <c r="I104" s="146"/>
      <c r="J104" s="147" t="e">
        <f>IF(AND(Q104="",#REF!&gt;0,#REF!&lt;5),K104,0)</f>
        <v>#REF!</v>
      </c>
      <c r="K104" s="148" t="str">
        <f>IF(D104="","ZZZ9",IF(AND(#REF!&gt;0,#REF!&lt;5),D104&amp;#REF!,D104&amp;"9"))</f>
        <v>ZZZ9</v>
      </c>
      <c r="L104" s="147">
        <f t="shared" ref="L104:L135" si="6">IF(Q104="",999,Q104)</f>
        <v>999</v>
      </c>
      <c r="M104" s="155">
        <f t="shared" ref="M104:M135" si="7">IF(P104=999,999,1)</f>
        <v>999</v>
      </c>
      <c r="N104" s="149"/>
      <c r="O104" s="150"/>
      <c r="P104" s="151">
        <f t="shared" ref="P104:P135" si="8">IF(N104="DA",1,IF(N104="WC",2,IF(N104="SE",3,IF(N104="Q",4,IF(N104="LL",5,999)))))</f>
        <v>999</v>
      </c>
      <c r="Q104" s="143"/>
    </row>
    <row r="105" spans="1:17" s="72" customFormat="1" ht="18.899999999999999" customHeight="1">
      <c r="A105" s="141">
        <v>99</v>
      </c>
      <c r="B105" s="142"/>
      <c r="C105" s="142"/>
      <c r="D105" s="143"/>
      <c r="E105" s="144"/>
      <c r="F105" s="143"/>
      <c r="G105" s="143"/>
      <c r="H105" s="145"/>
      <c r="I105" s="146"/>
      <c r="J105" s="147" t="e">
        <f>IF(AND(Q105="",#REF!&gt;0,#REF!&lt;5),K105,0)</f>
        <v>#REF!</v>
      </c>
      <c r="K105" s="148" t="str">
        <f>IF(D105="","ZZZ9",IF(AND(#REF!&gt;0,#REF!&lt;5),D105&amp;#REF!,D105&amp;"9"))</f>
        <v>ZZZ9</v>
      </c>
      <c r="L105" s="147">
        <f t="shared" si="6"/>
        <v>999</v>
      </c>
      <c r="M105" s="155">
        <f t="shared" si="7"/>
        <v>999</v>
      </c>
      <c r="N105" s="149"/>
      <c r="O105" s="150"/>
      <c r="P105" s="151">
        <f t="shared" si="8"/>
        <v>999</v>
      </c>
      <c r="Q105" s="143"/>
    </row>
    <row r="106" spans="1:17" s="72" customFormat="1" ht="18.899999999999999" customHeight="1">
      <c r="A106" s="141">
        <v>100</v>
      </c>
      <c r="B106" s="142"/>
      <c r="C106" s="142"/>
      <c r="D106" s="143"/>
      <c r="E106" s="144"/>
      <c r="F106" s="143"/>
      <c r="G106" s="143"/>
      <c r="H106" s="145"/>
      <c r="I106" s="146"/>
      <c r="J106" s="147" t="e">
        <f>IF(AND(Q106="",#REF!&gt;0,#REF!&lt;5),K106,0)</f>
        <v>#REF!</v>
      </c>
      <c r="K106" s="148" t="str">
        <f>IF(D106="","ZZZ9",IF(AND(#REF!&gt;0,#REF!&lt;5),D106&amp;#REF!,D106&amp;"9"))</f>
        <v>ZZZ9</v>
      </c>
      <c r="L106" s="147">
        <f t="shared" si="6"/>
        <v>999</v>
      </c>
      <c r="M106" s="155">
        <f t="shared" si="7"/>
        <v>999</v>
      </c>
      <c r="N106" s="149"/>
      <c r="O106" s="150"/>
      <c r="P106" s="151">
        <f t="shared" si="8"/>
        <v>999</v>
      </c>
      <c r="Q106" s="143"/>
    </row>
    <row r="107" spans="1:17" s="72" customFormat="1" ht="18.899999999999999" customHeight="1">
      <c r="A107" s="141">
        <v>101</v>
      </c>
      <c r="B107" s="142"/>
      <c r="C107" s="142"/>
      <c r="D107" s="143"/>
      <c r="E107" s="144"/>
      <c r="F107" s="143"/>
      <c r="G107" s="143"/>
      <c r="H107" s="145"/>
      <c r="I107" s="146"/>
      <c r="J107" s="147" t="e">
        <f>IF(AND(Q107="",#REF!&gt;0,#REF!&lt;5),K107,0)</f>
        <v>#REF!</v>
      </c>
      <c r="K107" s="148" t="str">
        <f>IF(D107="","ZZZ9",IF(AND(#REF!&gt;0,#REF!&lt;5),D107&amp;#REF!,D107&amp;"9"))</f>
        <v>ZZZ9</v>
      </c>
      <c r="L107" s="147">
        <f t="shared" si="6"/>
        <v>999</v>
      </c>
      <c r="M107" s="155">
        <f t="shared" si="7"/>
        <v>999</v>
      </c>
      <c r="N107" s="149"/>
      <c r="O107" s="150"/>
      <c r="P107" s="151">
        <f t="shared" si="8"/>
        <v>999</v>
      </c>
      <c r="Q107" s="143"/>
    </row>
    <row r="108" spans="1:17" s="72" customFormat="1" ht="18.899999999999999" customHeight="1">
      <c r="A108" s="141">
        <v>102</v>
      </c>
      <c r="B108" s="142"/>
      <c r="C108" s="142"/>
      <c r="D108" s="143"/>
      <c r="E108" s="144"/>
      <c r="F108" s="143"/>
      <c r="G108" s="143"/>
      <c r="H108" s="145"/>
      <c r="I108" s="146"/>
      <c r="J108" s="147" t="e">
        <f>IF(AND(Q108="",#REF!&gt;0,#REF!&lt;5),K108,0)</f>
        <v>#REF!</v>
      </c>
      <c r="K108" s="148" t="str">
        <f>IF(D108="","ZZZ9",IF(AND(#REF!&gt;0,#REF!&lt;5),D108&amp;#REF!,D108&amp;"9"))</f>
        <v>ZZZ9</v>
      </c>
      <c r="L108" s="147">
        <f t="shared" si="6"/>
        <v>999</v>
      </c>
      <c r="M108" s="155">
        <f t="shared" si="7"/>
        <v>999</v>
      </c>
      <c r="N108" s="149"/>
      <c r="O108" s="150"/>
      <c r="P108" s="151">
        <f t="shared" si="8"/>
        <v>999</v>
      </c>
      <c r="Q108" s="143"/>
    </row>
    <row r="109" spans="1:17" s="72" customFormat="1" ht="18.899999999999999" customHeight="1">
      <c r="A109" s="141">
        <v>103</v>
      </c>
      <c r="B109" s="142"/>
      <c r="C109" s="142"/>
      <c r="D109" s="143"/>
      <c r="E109" s="144"/>
      <c r="F109" s="143"/>
      <c r="G109" s="143"/>
      <c r="H109" s="145"/>
      <c r="I109" s="146"/>
      <c r="J109" s="147" t="e">
        <f>IF(AND(Q109="",#REF!&gt;0,#REF!&lt;5),K109,0)</f>
        <v>#REF!</v>
      </c>
      <c r="K109" s="148" t="str">
        <f>IF(D109="","ZZZ9",IF(AND(#REF!&gt;0,#REF!&lt;5),D109&amp;#REF!,D109&amp;"9"))</f>
        <v>ZZZ9</v>
      </c>
      <c r="L109" s="147">
        <f t="shared" si="6"/>
        <v>999</v>
      </c>
      <c r="M109" s="155">
        <f t="shared" si="7"/>
        <v>999</v>
      </c>
      <c r="N109" s="149"/>
      <c r="O109" s="150"/>
      <c r="P109" s="151">
        <f t="shared" si="8"/>
        <v>999</v>
      </c>
      <c r="Q109" s="143"/>
    </row>
    <row r="110" spans="1:17" s="72" customFormat="1" ht="18.899999999999999" customHeight="1">
      <c r="A110" s="141">
        <v>104</v>
      </c>
      <c r="B110" s="142"/>
      <c r="C110" s="142"/>
      <c r="D110" s="143"/>
      <c r="E110" s="144"/>
      <c r="F110" s="143"/>
      <c r="G110" s="143"/>
      <c r="H110" s="145"/>
      <c r="I110" s="146"/>
      <c r="J110" s="147" t="e">
        <f>IF(AND(Q110="",#REF!&gt;0,#REF!&lt;5),K110,0)</f>
        <v>#REF!</v>
      </c>
      <c r="K110" s="148" t="str">
        <f>IF(D110="","ZZZ9",IF(AND(#REF!&gt;0,#REF!&lt;5),D110&amp;#REF!,D110&amp;"9"))</f>
        <v>ZZZ9</v>
      </c>
      <c r="L110" s="147">
        <f t="shared" si="6"/>
        <v>999</v>
      </c>
      <c r="M110" s="155">
        <f t="shared" si="7"/>
        <v>999</v>
      </c>
      <c r="N110" s="149"/>
      <c r="O110" s="150"/>
      <c r="P110" s="151">
        <f t="shared" si="8"/>
        <v>999</v>
      </c>
      <c r="Q110" s="143"/>
    </row>
    <row r="111" spans="1:17" s="72" customFormat="1" ht="18.899999999999999" customHeight="1">
      <c r="A111" s="141">
        <v>105</v>
      </c>
      <c r="B111" s="142"/>
      <c r="C111" s="142"/>
      <c r="D111" s="143"/>
      <c r="E111" s="144"/>
      <c r="F111" s="143"/>
      <c r="G111" s="143"/>
      <c r="H111" s="145"/>
      <c r="I111" s="146"/>
      <c r="J111" s="147" t="e">
        <f>IF(AND(Q111="",#REF!&gt;0,#REF!&lt;5),K111,0)</f>
        <v>#REF!</v>
      </c>
      <c r="K111" s="148" t="str">
        <f>IF(D111="","ZZZ9",IF(AND(#REF!&gt;0,#REF!&lt;5),D111&amp;#REF!,D111&amp;"9"))</f>
        <v>ZZZ9</v>
      </c>
      <c r="L111" s="147">
        <f t="shared" si="6"/>
        <v>999</v>
      </c>
      <c r="M111" s="155">
        <f t="shared" si="7"/>
        <v>999</v>
      </c>
      <c r="N111" s="149"/>
      <c r="O111" s="150"/>
      <c r="P111" s="151">
        <f t="shared" si="8"/>
        <v>999</v>
      </c>
      <c r="Q111" s="143"/>
    </row>
    <row r="112" spans="1:17" s="72" customFormat="1" ht="18.899999999999999" customHeight="1">
      <c r="A112" s="141">
        <v>106</v>
      </c>
      <c r="B112" s="142"/>
      <c r="C112" s="142"/>
      <c r="D112" s="143"/>
      <c r="E112" s="144"/>
      <c r="F112" s="143"/>
      <c r="G112" s="143"/>
      <c r="H112" s="145"/>
      <c r="I112" s="146"/>
      <c r="J112" s="147" t="e">
        <f>IF(AND(Q112="",#REF!&gt;0,#REF!&lt;5),K112,0)</f>
        <v>#REF!</v>
      </c>
      <c r="K112" s="148" t="str">
        <f>IF(D112="","ZZZ9",IF(AND(#REF!&gt;0,#REF!&lt;5),D112&amp;#REF!,D112&amp;"9"))</f>
        <v>ZZZ9</v>
      </c>
      <c r="L112" s="147">
        <f t="shared" si="6"/>
        <v>999</v>
      </c>
      <c r="M112" s="155">
        <f t="shared" si="7"/>
        <v>999</v>
      </c>
      <c r="N112" s="149"/>
      <c r="O112" s="150"/>
      <c r="P112" s="151">
        <f t="shared" si="8"/>
        <v>999</v>
      </c>
      <c r="Q112" s="143"/>
    </row>
    <row r="113" spans="1:17" s="72" customFormat="1" ht="18.899999999999999" customHeight="1">
      <c r="A113" s="141">
        <v>107</v>
      </c>
      <c r="B113" s="142"/>
      <c r="C113" s="142"/>
      <c r="D113" s="143"/>
      <c r="E113" s="144"/>
      <c r="F113" s="143"/>
      <c r="G113" s="143"/>
      <c r="H113" s="145"/>
      <c r="I113" s="146"/>
      <c r="J113" s="147" t="e">
        <f>IF(AND(Q113="",#REF!&gt;0,#REF!&lt;5),K113,0)</f>
        <v>#REF!</v>
      </c>
      <c r="K113" s="148" t="str">
        <f>IF(D113="","ZZZ9",IF(AND(#REF!&gt;0,#REF!&lt;5),D113&amp;#REF!,D113&amp;"9"))</f>
        <v>ZZZ9</v>
      </c>
      <c r="L113" s="147">
        <f t="shared" si="6"/>
        <v>999</v>
      </c>
      <c r="M113" s="155">
        <f t="shared" si="7"/>
        <v>999</v>
      </c>
      <c r="N113" s="149"/>
      <c r="O113" s="150"/>
      <c r="P113" s="151">
        <f t="shared" si="8"/>
        <v>999</v>
      </c>
      <c r="Q113" s="143"/>
    </row>
    <row r="114" spans="1:17" s="72" customFormat="1" ht="18.899999999999999" customHeight="1">
      <c r="A114" s="141">
        <v>108</v>
      </c>
      <c r="B114" s="142"/>
      <c r="C114" s="142"/>
      <c r="D114" s="143"/>
      <c r="E114" s="144"/>
      <c r="F114" s="143"/>
      <c r="G114" s="143"/>
      <c r="H114" s="145"/>
      <c r="I114" s="146"/>
      <c r="J114" s="147" t="e">
        <f>IF(AND(Q114="",#REF!&gt;0,#REF!&lt;5),K114,0)</f>
        <v>#REF!</v>
      </c>
      <c r="K114" s="148" t="str">
        <f>IF(D114="","ZZZ9",IF(AND(#REF!&gt;0,#REF!&lt;5),D114&amp;#REF!,D114&amp;"9"))</f>
        <v>ZZZ9</v>
      </c>
      <c r="L114" s="147">
        <f t="shared" si="6"/>
        <v>999</v>
      </c>
      <c r="M114" s="155">
        <f t="shared" si="7"/>
        <v>999</v>
      </c>
      <c r="N114" s="149"/>
      <c r="O114" s="150"/>
      <c r="P114" s="151">
        <f t="shared" si="8"/>
        <v>999</v>
      </c>
      <c r="Q114" s="143"/>
    </row>
    <row r="115" spans="1:17" s="72" customFormat="1" ht="18.899999999999999" customHeight="1">
      <c r="A115" s="141">
        <v>109</v>
      </c>
      <c r="B115" s="142"/>
      <c r="C115" s="142"/>
      <c r="D115" s="143"/>
      <c r="E115" s="144"/>
      <c r="F115" s="143"/>
      <c r="G115" s="143"/>
      <c r="H115" s="145"/>
      <c r="I115" s="146"/>
      <c r="J115" s="147" t="e">
        <f>IF(AND(Q115="",#REF!&gt;0,#REF!&lt;5),K115,0)</f>
        <v>#REF!</v>
      </c>
      <c r="K115" s="148" t="str">
        <f>IF(D115="","ZZZ9",IF(AND(#REF!&gt;0,#REF!&lt;5),D115&amp;#REF!,D115&amp;"9"))</f>
        <v>ZZZ9</v>
      </c>
      <c r="L115" s="147">
        <f t="shared" si="6"/>
        <v>999</v>
      </c>
      <c r="M115" s="155">
        <f t="shared" si="7"/>
        <v>999</v>
      </c>
      <c r="N115" s="149"/>
      <c r="O115" s="150"/>
      <c r="P115" s="151">
        <f t="shared" si="8"/>
        <v>999</v>
      </c>
      <c r="Q115" s="143"/>
    </row>
    <row r="116" spans="1:17" s="72" customFormat="1" ht="18.899999999999999" customHeight="1">
      <c r="A116" s="141">
        <v>110</v>
      </c>
      <c r="B116" s="142"/>
      <c r="C116" s="142"/>
      <c r="D116" s="143"/>
      <c r="E116" s="144"/>
      <c r="F116" s="143"/>
      <c r="G116" s="143"/>
      <c r="H116" s="145"/>
      <c r="I116" s="146"/>
      <c r="J116" s="147" t="e">
        <f>IF(AND(Q116="",#REF!&gt;0,#REF!&lt;5),K116,0)</f>
        <v>#REF!</v>
      </c>
      <c r="K116" s="148" t="str">
        <f>IF(D116="","ZZZ9",IF(AND(#REF!&gt;0,#REF!&lt;5),D116&amp;#REF!,D116&amp;"9"))</f>
        <v>ZZZ9</v>
      </c>
      <c r="L116" s="147">
        <f t="shared" si="6"/>
        <v>999</v>
      </c>
      <c r="M116" s="155">
        <f t="shared" si="7"/>
        <v>999</v>
      </c>
      <c r="N116" s="149"/>
      <c r="O116" s="150"/>
      <c r="P116" s="151">
        <f t="shared" si="8"/>
        <v>999</v>
      </c>
      <c r="Q116" s="143"/>
    </row>
    <row r="117" spans="1:17" s="72" customFormat="1" ht="18.899999999999999" customHeight="1">
      <c r="A117" s="141">
        <v>111</v>
      </c>
      <c r="B117" s="142"/>
      <c r="C117" s="142"/>
      <c r="D117" s="143"/>
      <c r="E117" s="144"/>
      <c r="F117" s="143"/>
      <c r="G117" s="143"/>
      <c r="H117" s="145"/>
      <c r="I117" s="146"/>
      <c r="J117" s="147" t="e">
        <f>IF(AND(Q117="",#REF!&gt;0,#REF!&lt;5),K117,0)</f>
        <v>#REF!</v>
      </c>
      <c r="K117" s="148" t="str">
        <f>IF(D117="","ZZZ9",IF(AND(#REF!&gt;0,#REF!&lt;5),D117&amp;#REF!,D117&amp;"9"))</f>
        <v>ZZZ9</v>
      </c>
      <c r="L117" s="147">
        <f t="shared" si="6"/>
        <v>999</v>
      </c>
      <c r="M117" s="155">
        <f t="shared" si="7"/>
        <v>999</v>
      </c>
      <c r="N117" s="149"/>
      <c r="O117" s="150"/>
      <c r="P117" s="151">
        <f t="shared" si="8"/>
        <v>999</v>
      </c>
      <c r="Q117" s="143"/>
    </row>
    <row r="118" spans="1:17" s="72" customFormat="1" ht="18.899999999999999" customHeight="1">
      <c r="A118" s="141">
        <v>112</v>
      </c>
      <c r="B118" s="142"/>
      <c r="C118" s="142"/>
      <c r="D118" s="143"/>
      <c r="E118" s="144"/>
      <c r="F118" s="143"/>
      <c r="G118" s="143"/>
      <c r="H118" s="145"/>
      <c r="I118" s="146"/>
      <c r="J118" s="147" t="e">
        <f>IF(AND(Q118="",#REF!&gt;0,#REF!&lt;5),K118,0)</f>
        <v>#REF!</v>
      </c>
      <c r="K118" s="148" t="str">
        <f>IF(D118="","ZZZ9",IF(AND(#REF!&gt;0,#REF!&lt;5),D118&amp;#REF!,D118&amp;"9"))</f>
        <v>ZZZ9</v>
      </c>
      <c r="L118" s="147">
        <f t="shared" si="6"/>
        <v>999</v>
      </c>
      <c r="M118" s="155">
        <f t="shared" si="7"/>
        <v>999</v>
      </c>
      <c r="N118" s="149"/>
      <c r="O118" s="150"/>
      <c r="P118" s="151">
        <f t="shared" si="8"/>
        <v>999</v>
      </c>
      <c r="Q118" s="143"/>
    </row>
    <row r="119" spans="1:17" s="72" customFormat="1" ht="18.899999999999999" customHeight="1">
      <c r="A119" s="141">
        <v>113</v>
      </c>
      <c r="B119" s="142"/>
      <c r="C119" s="142"/>
      <c r="D119" s="143"/>
      <c r="E119" s="144"/>
      <c r="F119" s="143"/>
      <c r="G119" s="143"/>
      <c r="H119" s="145"/>
      <c r="I119" s="146"/>
      <c r="J119" s="147" t="e">
        <f>IF(AND(Q119="",#REF!&gt;0,#REF!&lt;5),K119,0)</f>
        <v>#REF!</v>
      </c>
      <c r="K119" s="148" t="str">
        <f>IF(D119="","ZZZ9",IF(AND(#REF!&gt;0,#REF!&lt;5),D119&amp;#REF!,D119&amp;"9"))</f>
        <v>ZZZ9</v>
      </c>
      <c r="L119" s="147">
        <f t="shared" si="6"/>
        <v>999</v>
      </c>
      <c r="M119" s="155">
        <f t="shared" si="7"/>
        <v>999</v>
      </c>
      <c r="N119" s="149"/>
      <c r="O119" s="150"/>
      <c r="P119" s="151">
        <f t="shared" si="8"/>
        <v>999</v>
      </c>
      <c r="Q119" s="143"/>
    </row>
    <row r="120" spans="1:17" s="72" customFormat="1" ht="18.899999999999999" customHeight="1">
      <c r="A120" s="141">
        <v>114</v>
      </c>
      <c r="B120" s="142"/>
      <c r="C120" s="142"/>
      <c r="D120" s="143"/>
      <c r="E120" s="144"/>
      <c r="F120" s="143"/>
      <c r="G120" s="143"/>
      <c r="H120" s="145"/>
      <c r="I120" s="146"/>
      <c r="J120" s="147" t="e">
        <f>IF(AND(Q120="",#REF!&gt;0,#REF!&lt;5),K120,0)</f>
        <v>#REF!</v>
      </c>
      <c r="K120" s="148" t="str">
        <f>IF(D120="","ZZZ9",IF(AND(#REF!&gt;0,#REF!&lt;5),D120&amp;#REF!,D120&amp;"9"))</f>
        <v>ZZZ9</v>
      </c>
      <c r="L120" s="147">
        <f t="shared" si="6"/>
        <v>999</v>
      </c>
      <c r="M120" s="155">
        <f t="shared" si="7"/>
        <v>999</v>
      </c>
      <c r="N120" s="149"/>
      <c r="O120" s="150"/>
      <c r="P120" s="151">
        <f t="shared" si="8"/>
        <v>999</v>
      </c>
      <c r="Q120" s="143"/>
    </row>
    <row r="121" spans="1:17" s="72" customFormat="1" ht="18.899999999999999" customHeight="1">
      <c r="A121" s="141">
        <v>115</v>
      </c>
      <c r="B121" s="142"/>
      <c r="C121" s="142"/>
      <c r="D121" s="143"/>
      <c r="E121" s="144"/>
      <c r="F121" s="143"/>
      <c r="G121" s="143"/>
      <c r="H121" s="145"/>
      <c r="I121" s="146"/>
      <c r="J121" s="147" t="e">
        <f>IF(AND(Q121="",#REF!&gt;0,#REF!&lt;5),K121,0)</f>
        <v>#REF!</v>
      </c>
      <c r="K121" s="148" t="str">
        <f>IF(D121="","ZZZ9",IF(AND(#REF!&gt;0,#REF!&lt;5),D121&amp;#REF!,D121&amp;"9"))</f>
        <v>ZZZ9</v>
      </c>
      <c r="L121" s="147">
        <f t="shared" si="6"/>
        <v>999</v>
      </c>
      <c r="M121" s="155">
        <f t="shared" si="7"/>
        <v>999</v>
      </c>
      <c r="N121" s="149"/>
      <c r="O121" s="150"/>
      <c r="P121" s="151">
        <f t="shared" si="8"/>
        <v>999</v>
      </c>
      <c r="Q121" s="143"/>
    </row>
    <row r="122" spans="1:17" s="72" customFormat="1" ht="18.899999999999999" customHeight="1">
      <c r="A122" s="141">
        <v>116</v>
      </c>
      <c r="B122" s="142"/>
      <c r="C122" s="142"/>
      <c r="D122" s="143"/>
      <c r="E122" s="144"/>
      <c r="F122" s="143"/>
      <c r="G122" s="143"/>
      <c r="H122" s="145"/>
      <c r="I122" s="146"/>
      <c r="J122" s="147" t="e">
        <f>IF(AND(Q122="",#REF!&gt;0,#REF!&lt;5),K122,0)</f>
        <v>#REF!</v>
      </c>
      <c r="K122" s="148" t="str">
        <f>IF(D122="","ZZZ9",IF(AND(#REF!&gt;0,#REF!&lt;5),D122&amp;#REF!,D122&amp;"9"))</f>
        <v>ZZZ9</v>
      </c>
      <c r="L122" s="147">
        <f t="shared" si="6"/>
        <v>999</v>
      </c>
      <c r="M122" s="155">
        <f t="shared" si="7"/>
        <v>999</v>
      </c>
      <c r="N122" s="149"/>
      <c r="O122" s="150"/>
      <c r="P122" s="151">
        <f t="shared" si="8"/>
        <v>999</v>
      </c>
      <c r="Q122" s="143"/>
    </row>
    <row r="123" spans="1:17" s="72" customFormat="1" ht="18.899999999999999" customHeight="1">
      <c r="A123" s="141">
        <v>117</v>
      </c>
      <c r="B123" s="142"/>
      <c r="C123" s="142"/>
      <c r="D123" s="143"/>
      <c r="E123" s="144"/>
      <c r="F123" s="143"/>
      <c r="G123" s="143"/>
      <c r="H123" s="145"/>
      <c r="I123" s="146"/>
      <c r="J123" s="147" t="e">
        <f>IF(AND(Q123="",#REF!&gt;0,#REF!&lt;5),K123,0)</f>
        <v>#REF!</v>
      </c>
      <c r="K123" s="148" t="str">
        <f>IF(D123="","ZZZ9",IF(AND(#REF!&gt;0,#REF!&lt;5),D123&amp;#REF!,D123&amp;"9"))</f>
        <v>ZZZ9</v>
      </c>
      <c r="L123" s="147">
        <f t="shared" si="6"/>
        <v>999</v>
      </c>
      <c r="M123" s="155">
        <f t="shared" si="7"/>
        <v>999</v>
      </c>
      <c r="N123" s="149"/>
      <c r="O123" s="150"/>
      <c r="P123" s="151">
        <f t="shared" si="8"/>
        <v>999</v>
      </c>
      <c r="Q123" s="143"/>
    </row>
    <row r="124" spans="1:17" s="72" customFormat="1" ht="18.899999999999999" customHeight="1">
      <c r="A124" s="141">
        <v>118</v>
      </c>
      <c r="B124" s="142"/>
      <c r="C124" s="142"/>
      <c r="D124" s="143"/>
      <c r="E124" s="144"/>
      <c r="F124" s="143"/>
      <c r="G124" s="143"/>
      <c r="H124" s="145"/>
      <c r="I124" s="146"/>
      <c r="J124" s="147" t="e">
        <f>IF(AND(Q124="",#REF!&gt;0,#REF!&lt;5),K124,0)</f>
        <v>#REF!</v>
      </c>
      <c r="K124" s="148" t="str">
        <f>IF(D124="","ZZZ9",IF(AND(#REF!&gt;0,#REF!&lt;5),D124&amp;#REF!,D124&amp;"9"))</f>
        <v>ZZZ9</v>
      </c>
      <c r="L124" s="147">
        <f t="shared" si="6"/>
        <v>999</v>
      </c>
      <c r="M124" s="155">
        <f t="shared" si="7"/>
        <v>999</v>
      </c>
      <c r="N124" s="149"/>
      <c r="O124" s="150"/>
      <c r="P124" s="151">
        <f t="shared" si="8"/>
        <v>999</v>
      </c>
      <c r="Q124" s="143"/>
    </row>
    <row r="125" spans="1:17" s="72" customFormat="1" ht="18.899999999999999" customHeight="1">
      <c r="A125" s="141">
        <v>119</v>
      </c>
      <c r="B125" s="142"/>
      <c r="C125" s="142"/>
      <c r="D125" s="143"/>
      <c r="E125" s="144"/>
      <c r="F125" s="143"/>
      <c r="G125" s="143"/>
      <c r="H125" s="145"/>
      <c r="I125" s="146"/>
      <c r="J125" s="147" t="e">
        <f>IF(AND(Q125="",#REF!&gt;0,#REF!&lt;5),K125,0)</f>
        <v>#REF!</v>
      </c>
      <c r="K125" s="148" t="str">
        <f>IF(D125="","ZZZ9",IF(AND(#REF!&gt;0,#REF!&lt;5),D125&amp;#REF!,D125&amp;"9"))</f>
        <v>ZZZ9</v>
      </c>
      <c r="L125" s="147">
        <f t="shared" si="6"/>
        <v>999</v>
      </c>
      <c r="M125" s="155">
        <f t="shared" si="7"/>
        <v>999</v>
      </c>
      <c r="N125" s="149"/>
      <c r="O125" s="150"/>
      <c r="P125" s="151">
        <f t="shared" si="8"/>
        <v>999</v>
      </c>
      <c r="Q125" s="143"/>
    </row>
    <row r="126" spans="1:17" s="72" customFormat="1" ht="18.899999999999999" customHeight="1">
      <c r="A126" s="141">
        <v>120</v>
      </c>
      <c r="B126" s="142"/>
      <c r="C126" s="142"/>
      <c r="D126" s="143"/>
      <c r="E126" s="144"/>
      <c r="F126" s="143"/>
      <c r="G126" s="143"/>
      <c r="H126" s="145"/>
      <c r="I126" s="146"/>
      <c r="J126" s="147" t="e">
        <f>IF(AND(Q126="",#REF!&gt;0,#REF!&lt;5),K126,0)</f>
        <v>#REF!</v>
      </c>
      <c r="K126" s="148" t="str">
        <f>IF(D126="","ZZZ9",IF(AND(#REF!&gt;0,#REF!&lt;5),D126&amp;#REF!,D126&amp;"9"))</f>
        <v>ZZZ9</v>
      </c>
      <c r="L126" s="147">
        <f t="shared" si="6"/>
        <v>999</v>
      </c>
      <c r="M126" s="155">
        <f t="shared" si="7"/>
        <v>999</v>
      </c>
      <c r="N126" s="149"/>
      <c r="O126" s="150"/>
      <c r="P126" s="151">
        <f t="shared" si="8"/>
        <v>999</v>
      </c>
      <c r="Q126" s="143"/>
    </row>
    <row r="127" spans="1:17" s="72" customFormat="1" ht="18.899999999999999" customHeight="1">
      <c r="A127" s="141">
        <v>121</v>
      </c>
      <c r="B127" s="142"/>
      <c r="C127" s="142"/>
      <c r="D127" s="143"/>
      <c r="E127" s="144"/>
      <c r="F127" s="143"/>
      <c r="G127" s="143"/>
      <c r="H127" s="145"/>
      <c r="I127" s="146"/>
      <c r="J127" s="147" t="e">
        <f>IF(AND(Q127="",#REF!&gt;0,#REF!&lt;5),K127,0)</f>
        <v>#REF!</v>
      </c>
      <c r="K127" s="148" t="str">
        <f>IF(D127="","ZZZ9",IF(AND(#REF!&gt;0,#REF!&lt;5),D127&amp;#REF!,D127&amp;"9"))</f>
        <v>ZZZ9</v>
      </c>
      <c r="L127" s="147">
        <f t="shared" si="6"/>
        <v>999</v>
      </c>
      <c r="M127" s="155">
        <f t="shared" si="7"/>
        <v>999</v>
      </c>
      <c r="N127" s="149"/>
      <c r="O127" s="150"/>
      <c r="P127" s="151">
        <f t="shared" si="8"/>
        <v>999</v>
      </c>
      <c r="Q127" s="143"/>
    </row>
    <row r="128" spans="1:17" s="72" customFormat="1" ht="18.899999999999999" customHeight="1">
      <c r="A128" s="141">
        <v>122</v>
      </c>
      <c r="B128" s="142"/>
      <c r="C128" s="142"/>
      <c r="D128" s="143"/>
      <c r="E128" s="144"/>
      <c r="F128" s="143"/>
      <c r="G128" s="143"/>
      <c r="H128" s="145"/>
      <c r="I128" s="146"/>
      <c r="J128" s="147" t="e">
        <f>IF(AND(Q128="",#REF!&gt;0,#REF!&lt;5),K128,0)</f>
        <v>#REF!</v>
      </c>
      <c r="K128" s="148" t="str">
        <f>IF(D128="","ZZZ9",IF(AND(#REF!&gt;0,#REF!&lt;5),D128&amp;#REF!,D128&amp;"9"))</f>
        <v>ZZZ9</v>
      </c>
      <c r="L128" s="147">
        <f t="shared" si="6"/>
        <v>999</v>
      </c>
      <c r="M128" s="155">
        <f t="shared" si="7"/>
        <v>999</v>
      </c>
      <c r="N128" s="149"/>
      <c r="O128" s="150"/>
      <c r="P128" s="151">
        <f t="shared" si="8"/>
        <v>999</v>
      </c>
      <c r="Q128" s="143"/>
    </row>
    <row r="129" spans="1:17" s="72" customFormat="1" ht="18.899999999999999" customHeight="1">
      <c r="A129" s="141">
        <v>123</v>
      </c>
      <c r="B129" s="142"/>
      <c r="C129" s="142"/>
      <c r="D129" s="143"/>
      <c r="E129" s="144"/>
      <c r="F129" s="143"/>
      <c r="G129" s="143"/>
      <c r="H129" s="145"/>
      <c r="I129" s="146"/>
      <c r="J129" s="147" t="e">
        <f>IF(AND(Q129="",#REF!&gt;0,#REF!&lt;5),K129,0)</f>
        <v>#REF!</v>
      </c>
      <c r="K129" s="148" t="str">
        <f>IF(D129="","ZZZ9",IF(AND(#REF!&gt;0,#REF!&lt;5),D129&amp;#REF!,D129&amp;"9"))</f>
        <v>ZZZ9</v>
      </c>
      <c r="L129" s="147">
        <f t="shared" si="6"/>
        <v>999</v>
      </c>
      <c r="M129" s="155">
        <f t="shared" si="7"/>
        <v>999</v>
      </c>
      <c r="N129" s="149"/>
      <c r="O129" s="150"/>
      <c r="P129" s="151">
        <f t="shared" si="8"/>
        <v>999</v>
      </c>
      <c r="Q129" s="143"/>
    </row>
    <row r="130" spans="1:17" s="72" customFormat="1" ht="18.899999999999999" customHeight="1">
      <c r="A130" s="141">
        <v>124</v>
      </c>
      <c r="B130" s="142"/>
      <c r="C130" s="142"/>
      <c r="D130" s="143"/>
      <c r="E130" s="144"/>
      <c r="F130" s="143"/>
      <c r="G130" s="143"/>
      <c r="H130" s="145"/>
      <c r="I130" s="146"/>
      <c r="J130" s="147" t="e">
        <f>IF(AND(Q130="",#REF!&gt;0,#REF!&lt;5),K130,0)</f>
        <v>#REF!</v>
      </c>
      <c r="K130" s="148" t="str">
        <f>IF(D130="","ZZZ9",IF(AND(#REF!&gt;0,#REF!&lt;5),D130&amp;#REF!,D130&amp;"9"))</f>
        <v>ZZZ9</v>
      </c>
      <c r="L130" s="147">
        <f t="shared" si="6"/>
        <v>999</v>
      </c>
      <c r="M130" s="155">
        <f t="shared" si="7"/>
        <v>999</v>
      </c>
      <c r="N130" s="149"/>
      <c r="O130" s="150"/>
      <c r="P130" s="151">
        <f t="shared" si="8"/>
        <v>999</v>
      </c>
      <c r="Q130" s="143"/>
    </row>
    <row r="131" spans="1:17" s="72" customFormat="1" ht="18.899999999999999" customHeight="1">
      <c r="A131" s="141">
        <v>125</v>
      </c>
      <c r="B131" s="142"/>
      <c r="C131" s="142"/>
      <c r="D131" s="143"/>
      <c r="E131" s="144"/>
      <c r="F131" s="143"/>
      <c r="G131" s="143"/>
      <c r="H131" s="145"/>
      <c r="I131" s="146"/>
      <c r="J131" s="147" t="e">
        <f>IF(AND(Q131="",#REF!&gt;0,#REF!&lt;5),K131,0)</f>
        <v>#REF!</v>
      </c>
      <c r="K131" s="148" t="str">
        <f>IF(D131="","ZZZ9",IF(AND(#REF!&gt;0,#REF!&lt;5),D131&amp;#REF!,D131&amp;"9"))</f>
        <v>ZZZ9</v>
      </c>
      <c r="L131" s="147">
        <f t="shared" si="6"/>
        <v>999</v>
      </c>
      <c r="M131" s="155">
        <f t="shared" si="7"/>
        <v>999</v>
      </c>
      <c r="N131" s="149"/>
      <c r="O131" s="150"/>
      <c r="P131" s="151">
        <f t="shared" si="8"/>
        <v>999</v>
      </c>
      <c r="Q131" s="143"/>
    </row>
    <row r="132" spans="1:17" s="72" customFormat="1" ht="18.899999999999999" customHeight="1">
      <c r="A132" s="141">
        <v>126</v>
      </c>
      <c r="B132" s="142"/>
      <c r="C132" s="142"/>
      <c r="D132" s="143"/>
      <c r="E132" s="144"/>
      <c r="F132" s="143"/>
      <c r="G132" s="143"/>
      <c r="H132" s="145"/>
      <c r="I132" s="146"/>
      <c r="J132" s="147" t="e">
        <f>IF(AND(Q132="",#REF!&gt;0,#REF!&lt;5),K132,0)</f>
        <v>#REF!</v>
      </c>
      <c r="K132" s="148" t="str">
        <f>IF(D132="","ZZZ9",IF(AND(#REF!&gt;0,#REF!&lt;5),D132&amp;#REF!,D132&amp;"9"))</f>
        <v>ZZZ9</v>
      </c>
      <c r="L132" s="147">
        <f t="shared" si="6"/>
        <v>999</v>
      </c>
      <c r="M132" s="155">
        <f t="shared" si="7"/>
        <v>999</v>
      </c>
      <c r="N132" s="149"/>
      <c r="O132" s="150"/>
      <c r="P132" s="151">
        <f t="shared" si="8"/>
        <v>999</v>
      </c>
      <c r="Q132" s="143"/>
    </row>
    <row r="133" spans="1:17" s="72" customFormat="1" ht="18.899999999999999" customHeight="1">
      <c r="A133" s="141">
        <v>127</v>
      </c>
      <c r="B133" s="142"/>
      <c r="C133" s="142"/>
      <c r="D133" s="143"/>
      <c r="E133" s="144"/>
      <c r="F133" s="143"/>
      <c r="G133" s="143"/>
      <c r="H133" s="145"/>
      <c r="I133" s="146"/>
      <c r="J133" s="147" t="e">
        <f>IF(AND(Q133="",#REF!&gt;0,#REF!&lt;5),K133,0)</f>
        <v>#REF!</v>
      </c>
      <c r="K133" s="148" t="str">
        <f>IF(D133="","ZZZ9",IF(AND(#REF!&gt;0,#REF!&lt;5),D133&amp;#REF!,D133&amp;"9"))</f>
        <v>ZZZ9</v>
      </c>
      <c r="L133" s="147">
        <f t="shared" si="6"/>
        <v>999</v>
      </c>
      <c r="M133" s="155">
        <f t="shared" si="7"/>
        <v>999</v>
      </c>
      <c r="N133" s="149"/>
      <c r="O133" s="150"/>
      <c r="P133" s="151">
        <f t="shared" si="8"/>
        <v>999</v>
      </c>
      <c r="Q133" s="143"/>
    </row>
    <row r="134" spans="1:17" s="72" customFormat="1" ht="18.899999999999999" customHeight="1">
      <c r="A134" s="141">
        <v>128</v>
      </c>
      <c r="B134" s="142"/>
      <c r="C134" s="142"/>
      <c r="D134" s="143"/>
      <c r="E134" s="144"/>
      <c r="F134" s="143"/>
      <c r="G134" s="143"/>
      <c r="H134" s="145"/>
      <c r="I134" s="146"/>
      <c r="J134" s="147" t="e">
        <f>IF(AND(Q134="",#REF!&gt;0,#REF!&lt;5),K134,0)</f>
        <v>#REF!</v>
      </c>
      <c r="K134" s="148" t="str">
        <f>IF(D134="","ZZZ9",IF(AND(#REF!&gt;0,#REF!&lt;5),D134&amp;#REF!,D134&amp;"9"))</f>
        <v>ZZZ9</v>
      </c>
      <c r="L134" s="147">
        <f t="shared" si="6"/>
        <v>999</v>
      </c>
      <c r="M134" s="155">
        <f t="shared" si="7"/>
        <v>999</v>
      </c>
      <c r="N134" s="149"/>
      <c r="O134" s="160"/>
      <c r="P134" s="161">
        <f t="shared" si="8"/>
        <v>999</v>
      </c>
      <c r="Q134" s="146"/>
    </row>
    <row r="135" spans="1:17" ht="13.8">
      <c r="A135" s="141">
        <v>129</v>
      </c>
      <c r="B135" s="142"/>
      <c r="C135" s="142"/>
      <c r="D135" s="143"/>
      <c r="E135" s="144"/>
      <c r="F135" s="143"/>
      <c r="G135" s="143"/>
      <c r="H135" s="145"/>
      <c r="I135" s="146"/>
      <c r="J135" s="147" t="e">
        <f>IF(AND(Q135="",#REF!&gt;0,#REF!&lt;5),K135,0)</f>
        <v>#REF!</v>
      </c>
      <c r="K135" s="148" t="str">
        <f>IF(D135="","ZZZ9",IF(AND(#REF!&gt;0,#REF!&lt;5),D135&amp;#REF!,D135&amp;"9"))</f>
        <v>ZZZ9</v>
      </c>
      <c r="L135" s="147">
        <f t="shared" si="6"/>
        <v>999</v>
      </c>
      <c r="M135" s="155">
        <f t="shared" si="7"/>
        <v>999</v>
      </c>
      <c r="N135" s="149"/>
      <c r="O135" s="150"/>
      <c r="P135" s="151">
        <f t="shared" si="8"/>
        <v>999</v>
      </c>
      <c r="Q135" s="143"/>
    </row>
    <row r="136" spans="1:17" ht="13.8">
      <c r="A136" s="141">
        <v>130</v>
      </c>
      <c r="B136" s="142"/>
      <c r="C136" s="142"/>
      <c r="D136" s="143"/>
      <c r="E136" s="144"/>
      <c r="F136" s="143"/>
      <c r="G136" s="143"/>
      <c r="H136" s="145"/>
      <c r="I136" s="146"/>
      <c r="J136" s="147" t="e">
        <f>IF(AND(Q136="",#REF!&gt;0,#REF!&lt;5),K136,0)</f>
        <v>#REF!</v>
      </c>
      <c r="K136" s="148" t="str">
        <f>IF(D136="","ZZZ9",IF(AND(#REF!&gt;0,#REF!&lt;5),D136&amp;#REF!,D136&amp;"9"))</f>
        <v>ZZZ9</v>
      </c>
      <c r="L136" s="147">
        <f t="shared" ref="L136:L156" si="9">IF(Q136="",999,Q136)</f>
        <v>999</v>
      </c>
      <c r="M136" s="155">
        <f t="shared" ref="M136:M156" si="10">IF(P136=999,999,1)</f>
        <v>999</v>
      </c>
      <c r="N136" s="149"/>
      <c r="O136" s="150"/>
      <c r="P136" s="151">
        <f t="shared" ref="P136:P156" si="11">IF(N136="DA",1,IF(N136="WC",2,IF(N136="SE",3,IF(N136="Q",4,IF(N136="LL",5,999)))))</f>
        <v>999</v>
      </c>
      <c r="Q136" s="143"/>
    </row>
    <row r="137" spans="1:17" ht="13.8">
      <c r="A137" s="141">
        <v>131</v>
      </c>
      <c r="B137" s="142"/>
      <c r="C137" s="142"/>
      <c r="D137" s="143"/>
      <c r="E137" s="144"/>
      <c r="F137" s="143"/>
      <c r="G137" s="143"/>
      <c r="H137" s="145"/>
      <c r="I137" s="146"/>
      <c r="J137" s="147" t="e">
        <f>IF(AND(Q137="",#REF!&gt;0,#REF!&lt;5),K137,0)</f>
        <v>#REF!</v>
      </c>
      <c r="K137" s="148" t="str">
        <f>IF(D137="","ZZZ9",IF(AND(#REF!&gt;0,#REF!&lt;5),D137&amp;#REF!,D137&amp;"9"))</f>
        <v>ZZZ9</v>
      </c>
      <c r="L137" s="147">
        <f t="shared" si="9"/>
        <v>999</v>
      </c>
      <c r="M137" s="155">
        <f t="shared" si="10"/>
        <v>999</v>
      </c>
      <c r="N137" s="149"/>
      <c r="O137" s="150"/>
      <c r="P137" s="151">
        <f t="shared" si="11"/>
        <v>999</v>
      </c>
      <c r="Q137" s="143"/>
    </row>
    <row r="138" spans="1:17" ht="13.8">
      <c r="A138" s="141">
        <v>132</v>
      </c>
      <c r="B138" s="142"/>
      <c r="C138" s="142"/>
      <c r="D138" s="143"/>
      <c r="E138" s="144"/>
      <c r="F138" s="143"/>
      <c r="G138" s="143"/>
      <c r="H138" s="145"/>
      <c r="I138" s="146"/>
      <c r="J138" s="147" t="e">
        <f>IF(AND(Q138="",#REF!&gt;0,#REF!&lt;5),K138,0)</f>
        <v>#REF!</v>
      </c>
      <c r="K138" s="148" t="str">
        <f>IF(D138="","ZZZ9",IF(AND(#REF!&gt;0,#REF!&lt;5),D138&amp;#REF!,D138&amp;"9"))</f>
        <v>ZZZ9</v>
      </c>
      <c r="L138" s="147">
        <f t="shared" si="9"/>
        <v>999</v>
      </c>
      <c r="M138" s="155">
        <f t="shared" si="10"/>
        <v>999</v>
      </c>
      <c r="N138" s="149"/>
      <c r="O138" s="150"/>
      <c r="P138" s="151">
        <f t="shared" si="11"/>
        <v>999</v>
      </c>
      <c r="Q138" s="143"/>
    </row>
    <row r="139" spans="1:17" ht="13.8">
      <c r="A139" s="141">
        <v>133</v>
      </c>
      <c r="B139" s="142"/>
      <c r="C139" s="142"/>
      <c r="D139" s="143"/>
      <c r="E139" s="144"/>
      <c r="F139" s="143"/>
      <c r="G139" s="143"/>
      <c r="H139" s="145"/>
      <c r="I139" s="146"/>
      <c r="J139" s="147" t="e">
        <f>IF(AND(Q139="",#REF!&gt;0,#REF!&lt;5),K139,0)</f>
        <v>#REF!</v>
      </c>
      <c r="K139" s="148" t="str">
        <f>IF(D139="","ZZZ9",IF(AND(#REF!&gt;0,#REF!&lt;5),D139&amp;#REF!,D139&amp;"9"))</f>
        <v>ZZZ9</v>
      </c>
      <c r="L139" s="147">
        <f t="shared" si="9"/>
        <v>999</v>
      </c>
      <c r="M139" s="155">
        <f t="shared" si="10"/>
        <v>999</v>
      </c>
      <c r="N139" s="149"/>
      <c r="O139" s="150"/>
      <c r="P139" s="151">
        <f t="shared" si="11"/>
        <v>999</v>
      </c>
      <c r="Q139" s="143"/>
    </row>
    <row r="140" spans="1:17" ht="13.8">
      <c r="A140" s="141">
        <v>134</v>
      </c>
      <c r="B140" s="142"/>
      <c r="C140" s="142"/>
      <c r="D140" s="143"/>
      <c r="E140" s="144"/>
      <c r="F140" s="143"/>
      <c r="G140" s="143"/>
      <c r="H140" s="145"/>
      <c r="I140" s="146"/>
      <c r="J140" s="147" t="e">
        <f>IF(AND(Q140="",#REF!&gt;0,#REF!&lt;5),K140,0)</f>
        <v>#REF!</v>
      </c>
      <c r="K140" s="148" t="str">
        <f>IF(D140="","ZZZ9",IF(AND(#REF!&gt;0,#REF!&lt;5),D140&amp;#REF!,D140&amp;"9"))</f>
        <v>ZZZ9</v>
      </c>
      <c r="L140" s="147">
        <f t="shared" si="9"/>
        <v>999</v>
      </c>
      <c r="M140" s="155">
        <f t="shared" si="10"/>
        <v>999</v>
      </c>
      <c r="N140" s="149"/>
      <c r="O140" s="150"/>
      <c r="P140" s="151">
        <f t="shared" si="11"/>
        <v>999</v>
      </c>
      <c r="Q140" s="143"/>
    </row>
    <row r="141" spans="1:17" ht="13.8">
      <c r="A141" s="141">
        <v>135</v>
      </c>
      <c r="B141" s="142"/>
      <c r="C141" s="142"/>
      <c r="D141" s="143"/>
      <c r="E141" s="144"/>
      <c r="F141" s="143"/>
      <c r="G141" s="143"/>
      <c r="H141" s="145"/>
      <c r="I141" s="146"/>
      <c r="J141" s="147" t="e">
        <f>IF(AND(Q141="",#REF!&gt;0,#REF!&lt;5),K141,0)</f>
        <v>#REF!</v>
      </c>
      <c r="K141" s="148" t="str">
        <f>IF(D141="","ZZZ9",IF(AND(#REF!&gt;0,#REF!&lt;5),D141&amp;#REF!,D141&amp;"9"))</f>
        <v>ZZZ9</v>
      </c>
      <c r="L141" s="147">
        <f t="shared" si="9"/>
        <v>999</v>
      </c>
      <c r="M141" s="155">
        <f t="shared" si="10"/>
        <v>999</v>
      </c>
      <c r="N141" s="149"/>
      <c r="O141" s="160"/>
      <c r="P141" s="161">
        <f t="shared" si="11"/>
        <v>999</v>
      </c>
      <c r="Q141" s="146"/>
    </row>
    <row r="142" spans="1:17" ht="13.8">
      <c r="A142" s="141">
        <v>136</v>
      </c>
      <c r="B142" s="142"/>
      <c r="C142" s="142"/>
      <c r="D142" s="143"/>
      <c r="E142" s="144"/>
      <c r="F142" s="143"/>
      <c r="G142" s="143"/>
      <c r="H142" s="145"/>
      <c r="I142" s="146"/>
      <c r="J142" s="147" t="e">
        <f>IF(AND(Q142="",#REF!&gt;0,#REF!&lt;5),K142,0)</f>
        <v>#REF!</v>
      </c>
      <c r="K142" s="148" t="str">
        <f>IF(D142="","ZZZ9",IF(AND(#REF!&gt;0,#REF!&lt;5),D142&amp;#REF!,D142&amp;"9"))</f>
        <v>ZZZ9</v>
      </c>
      <c r="L142" s="147">
        <f t="shared" si="9"/>
        <v>999</v>
      </c>
      <c r="M142" s="155">
        <f t="shared" si="10"/>
        <v>999</v>
      </c>
      <c r="N142" s="149"/>
      <c r="O142" s="150"/>
      <c r="P142" s="151">
        <f t="shared" si="11"/>
        <v>999</v>
      </c>
      <c r="Q142" s="143"/>
    </row>
    <row r="143" spans="1:17" ht="13.8">
      <c r="A143" s="141">
        <v>137</v>
      </c>
      <c r="B143" s="142"/>
      <c r="C143" s="142"/>
      <c r="D143" s="143"/>
      <c r="E143" s="144"/>
      <c r="F143" s="143"/>
      <c r="G143" s="143"/>
      <c r="H143" s="145"/>
      <c r="I143" s="146"/>
      <c r="J143" s="147" t="e">
        <f>IF(AND(Q143="",#REF!&gt;0,#REF!&lt;5),K143,0)</f>
        <v>#REF!</v>
      </c>
      <c r="K143" s="148" t="str">
        <f>IF(D143="","ZZZ9",IF(AND(#REF!&gt;0,#REF!&lt;5),D143&amp;#REF!,D143&amp;"9"))</f>
        <v>ZZZ9</v>
      </c>
      <c r="L143" s="147">
        <f t="shared" si="9"/>
        <v>999</v>
      </c>
      <c r="M143" s="155">
        <f t="shared" si="10"/>
        <v>999</v>
      </c>
      <c r="N143" s="149"/>
      <c r="O143" s="150"/>
      <c r="P143" s="151">
        <f t="shared" si="11"/>
        <v>999</v>
      </c>
      <c r="Q143" s="143"/>
    </row>
    <row r="144" spans="1:17" ht="13.8">
      <c r="A144" s="141">
        <v>138</v>
      </c>
      <c r="B144" s="142"/>
      <c r="C144" s="142"/>
      <c r="D144" s="143"/>
      <c r="E144" s="144"/>
      <c r="F144" s="143"/>
      <c r="G144" s="143"/>
      <c r="H144" s="145"/>
      <c r="I144" s="146"/>
      <c r="J144" s="147" t="e">
        <f>IF(AND(Q144="",#REF!&gt;0,#REF!&lt;5),K144,0)</f>
        <v>#REF!</v>
      </c>
      <c r="K144" s="148" t="str">
        <f>IF(D144="","ZZZ9",IF(AND(#REF!&gt;0,#REF!&lt;5),D144&amp;#REF!,D144&amp;"9"))</f>
        <v>ZZZ9</v>
      </c>
      <c r="L144" s="147">
        <f t="shared" si="9"/>
        <v>999</v>
      </c>
      <c r="M144" s="155">
        <f t="shared" si="10"/>
        <v>999</v>
      </c>
      <c r="N144" s="149"/>
      <c r="O144" s="150"/>
      <c r="P144" s="151">
        <f t="shared" si="11"/>
        <v>999</v>
      </c>
      <c r="Q144" s="143"/>
    </row>
    <row r="145" spans="1:17" ht="13.8">
      <c r="A145" s="141">
        <v>139</v>
      </c>
      <c r="B145" s="142"/>
      <c r="C145" s="142"/>
      <c r="D145" s="143"/>
      <c r="E145" s="144"/>
      <c r="F145" s="143"/>
      <c r="G145" s="143"/>
      <c r="H145" s="145"/>
      <c r="I145" s="146"/>
      <c r="J145" s="147" t="e">
        <f>IF(AND(Q145="",#REF!&gt;0,#REF!&lt;5),K145,0)</f>
        <v>#REF!</v>
      </c>
      <c r="K145" s="148" t="str">
        <f>IF(D145="","ZZZ9",IF(AND(#REF!&gt;0,#REF!&lt;5),D145&amp;#REF!,D145&amp;"9"))</f>
        <v>ZZZ9</v>
      </c>
      <c r="L145" s="147">
        <f t="shared" si="9"/>
        <v>999</v>
      </c>
      <c r="M145" s="155">
        <f t="shared" si="10"/>
        <v>999</v>
      </c>
      <c r="N145" s="149"/>
      <c r="O145" s="150"/>
      <c r="P145" s="151">
        <f t="shared" si="11"/>
        <v>999</v>
      </c>
      <c r="Q145" s="143"/>
    </row>
    <row r="146" spans="1:17" ht="13.8">
      <c r="A146" s="141">
        <v>140</v>
      </c>
      <c r="B146" s="142"/>
      <c r="C146" s="142"/>
      <c r="D146" s="143"/>
      <c r="E146" s="144"/>
      <c r="F146" s="143"/>
      <c r="G146" s="143"/>
      <c r="H146" s="145"/>
      <c r="I146" s="146"/>
      <c r="J146" s="147" t="e">
        <f>IF(AND(Q146="",#REF!&gt;0,#REF!&lt;5),K146,0)</f>
        <v>#REF!</v>
      </c>
      <c r="K146" s="148" t="str">
        <f>IF(D146="","ZZZ9",IF(AND(#REF!&gt;0,#REF!&lt;5),D146&amp;#REF!,D146&amp;"9"))</f>
        <v>ZZZ9</v>
      </c>
      <c r="L146" s="147">
        <f t="shared" si="9"/>
        <v>999</v>
      </c>
      <c r="M146" s="155">
        <f t="shared" si="10"/>
        <v>999</v>
      </c>
      <c r="N146" s="149"/>
      <c r="O146" s="150"/>
      <c r="P146" s="151">
        <f t="shared" si="11"/>
        <v>999</v>
      </c>
      <c r="Q146" s="143"/>
    </row>
    <row r="147" spans="1:17" ht="13.8">
      <c r="A147" s="141">
        <v>141</v>
      </c>
      <c r="B147" s="142"/>
      <c r="C147" s="142"/>
      <c r="D147" s="143"/>
      <c r="E147" s="144"/>
      <c r="F147" s="143"/>
      <c r="G147" s="143"/>
      <c r="H147" s="145"/>
      <c r="I147" s="146"/>
      <c r="J147" s="147" t="e">
        <f>IF(AND(Q147="",#REF!&gt;0,#REF!&lt;5),K147,0)</f>
        <v>#REF!</v>
      </c>
      <c r="K147" s="148" t="str">
        <f>IF(D147="","ZZZ9",IF(AND(#REF!&gt;0,#REF!&lt;5),D147&amp;#REF!,D147&amp;"9"))</f>
        <v>ZZZ9</v>
      </c>
      <c r="L147" s="147">
        <f t="shared" si="9"/>
        <v>999</v>
      </c>
      <c r="M147" s="155">
        <f t="shared" si="10"/>
        <v>999</v>
      </c>
      <c r="N147" s="149"/>
      <c r="O147" s="150"/>
      <c r="P147" s="151">
        <f t="shared" si="11"/>
        <v>999</v>
      </c>
      <c r="Q147" s="143"/>
    </row>
    <row r="148" spans="1:17" ht="13.8">
      <c r="A148" s="141">
        <v>142</v>
      </c>
      <c r="B148" s="142"/>
      <c r="C148" s="142"/>
      <c r="D148" s="143"/>
      <c r="E148" s="144"/>
      <c r="F148" s="143"/>
      <c r="G148" s="143"/>
      <c r="H148" s="145"/>
      <c r="I148" s="146"/>
      <c r="J148" s="147" t="e">
        <f>IF(AND(Q148="",#REF!&gt;0,#REF!&lt;5),K148,0)</f>
        <v>#REF!</v>
      </c>
      <c r="K148" s="148" t="str">
        <f>IF(D148="","ZZZ9",IF(AND(#REF!&gt;0,#REF!&lt;5),D148&amp;#REF!,D148&amp;"9"))</f>
        <v>ZZZ9</v>
      </c>
      <c r="L148" s="147">
        <f t="shared" si="9"/>
        <v>999</v>
      </c>
      <c r="M148" s="155">
        <f t="shared" si="10"/>
        <v>999</v>
      </c>
      <c r="N148" s="149"/>
      <c r="O148" s="160"/>
      <c r="P148" s="161">
        <f t="shared" si="11"/>
        <v>999</v>
      </c>
      <c r="Q148" s="146"/>
    </row>
    <row r="149" spans="1:17" ht="13.8">
      <c r="A149" s="141">
        <v>143</v>
      </c>
      <c r="B149" s="142"/>
      <c r="C149" s="142"/>
      <c r="D149" s="143"/>
      <c r="E149" s="144"/>
      <c r="F149" s="143"/>
      <c r="G149" s="143"/>
      <c r="H149" s="145"/>
      <c r="I149" s="146"/>
      <c r="J149" s="147" t="e">
        <f>IF(AND(Q149="",#REF!&gt;0,#REF!&lt;5),K149,0)</f>
        <v>#REF!</v>
      </c>
      <c r="K149" s="148" t="str">
        <f>IF(D149="","ZZZ9",IF(AND(#REF!&gt;0,#REF!&lt;5),D149&amp;#REF!,D149&amp;"9"))</f>
        <v>ZZZ9</v>
      </c>
      <c r="L149" s="147">
        <f t="shared" si="9"/>
        <v>999</v>
      </c>
      <c r="M149" s="155">
        <f t="shared" si="10"/>
        <v>999</v>
      </c>
      <c r="N149" s="149"/>
      <c r="O149" s="150"/>
      <c r="P149" s="151">
        <f t="shared" si="11"/>
        <v>999</v>
      </c>
      <c r="Q149" s="143"/>
    </row>
    <row r="150" spans="1:17" ht="13.8">
      <c r="A150" s="141">
        <v>144</v>
      </c>
      <c r="B150" s="142"/>
      <c r="C150" s="142"/>
      <c r="D150" s="143"/>
      <c r="E150" s="144"/>
      <c r="F150" s="143"/>
      <c r="G150" s="143"/>
      <c r="H150" s="145"/>
      <c r="I150" s="146"/>
      <c r="J150" s="147" t="e">
        <f>IF(AND(Q150="",#REF!&gt;0,#REF!&lt;5),K150,0)</f>
        <v>#REF!</v>
      </c>
      <c r="K150" s="148" t="str">
        <f>IF(D150="","ZZZ9",IF(AND(#REF!&gt;0,#REF!&lt;5),D150&amp;#REF!,D150&amp;"9"))</f>
        <v>ZZZ9</v>
      </c>
      <c r="L150" s="147">
        <f t="shared" si="9"/>
        <v>999</v>
      </c>
      <c r="M150" s="155">
        <f t="shared" si="10"/>
        <v>999</v>
      </c>
      <c r="N150" s="149"/>
      <c r="O150" s="150"/>
      <c r="P150" s="151">
        <f t="shared" si="11"/>
        <v>999</v>
      </c>
      <c r="Q150" s="143"/>
    </row>
    <row r="151" spans="1:17" ht="13.8">
      <c r="A151" s="141">
        <v>145</v>
      </c>
      <c r="B151" s="142"/>
      <c r="C151" s="142"/>
      <c r="D151" s="143"/>
      <c r="E151" s="144"/>
      <c r="F151" s="143"/>
      <c r="G151" s="143"/>
      <c r="H151" s="145"/>
      <c r="I151" s="146"/>
      <c r="J151" s="147" t="e">
        <f>IF(AND(Q151="",#REF!&gt;0,#REF!&lt;5),K151,0)</f>
        <v>#REF!</v>
      </c>
      <c r="K151" s="148" t="str">
        <f>IF(D151="","ZZZ9",IF(AND(#REF!&gt;0,#REF!&lt;5),D151&amp;#REF!,D151&amp;"9"))</f>
        <v>ZZZ9</v>
      </c>
      <c r="L151" s="147">
        <f t="shared" si="9"/>
        <v>999</v>
      </c>
      <c r="M151" s="155">
        <f t="shared" si="10"/>
        <v>999</v>
      </c>
      <c r="N151" s="149"/>
      <c r="O151" s="150"/>
      <c r="P151" s="151">
        <f t="shared" si="11"/>
        <v>999</v>
      </c>
      <c r="Q151" s="143"/>
    </row>
    <row r="152" spans="1:17" ht="13.8">
      <c r="A152" s="141">
        <v>146</v>
      </c>
      <c r="B152" s="142"/>
      <c r="C152" s="142"/>
      <c r="D152" s="143"/>
      <c r="E152" s="144"/>
      <c r="F152" s="143"/>
      <c r="G152" s="143"/>
      <c r="H152" s="145"/>
      <c r="I152" s="146"/>
      <c r="J152" s="147" t="e">
        <f>IF(AND(Q152="",#REF!&gt;0,#REF!&lt;5),K152,0)</f>
        <v>#REF!</v>
      </c>
      <c r="K152" s="148" t="str">
        <f>IF(D152="","ZZZ9",IF(AND(#REF!&gt;0,#REF!&lt;5),D152&amp;#REF!,D152&amp;"9"))</f>
        <v>ZZZ9</v>
      </c>
      <c r="L152" s="147">
        <f t="shared" si="9"/>
        <v>999</v>
      </c>
      <c r="M152" s="155">
        <f t="shared" si="10"/>
        <v>999</v>
      </c>
      <c r="N152" s="149"/>
      <c r="O152" s="150"/>
      <c r="P152" s="151">
        <f t="shared" si="11"/>
        <v>999</v>
      </c>
      <c r="Q152" s="143"/>
    </row>
    <row r="153" spans="1:17" ht="13.8">
      <c r="A153" s="141">
        <v>147</v>
      </c>
      <c r="B153" s="142"/>
      <c r="C153" s="142"/>
      <c r="D153" s="143"/>
      <c r="E153" s="144"/>
      <c r="F153" s="143"/>
      <c r="G153" s="143"/>
      <c r="H153" s="145"/>
      <c r="I153" s="146"/>
      <c r="J153" s="147" t="e">
        <f>IF(AND(Q153="",#REF!&gt;0,#REF!&lt;5),K153,0)</f>
        <v>#REF!</v>
      </c>
      <c r="K153" s="148" t="str">
        <f>IF(D153="","ZZZ9",IF(AND(#REF!&gt;0,#REF!&lt;5),D153&amp;#REF!,D153&amp;"9"))</f>
        <v>ZZZ9</v>
      </c>
      <c r="L153" s="147">
        <f t="shared" si="9"/>
        <v>999</v>
      </c>
      <c r="M153" s="155">
        <f t="shared" si="10"/>
        <v>999</v>
      </c>
      <c r="N153" s="149"/>
      <c r="O153" s="150"/>
      <c r="P153" s="151">
        <f t="shared" si="11"/>
        <v>999</v>
      </c>
      <c r="Q153" s="143"/>
    </row>
    <row r="154" spans="1:17" ht="13.8">
      <c r="A154" s="141">
        <v>148</v>
      </c>
      <c r="B154" s="142"/>
      <c r="C154" s="142"/>
      <c r="D154" s="143"/>
      <c r="E154" s="144"/>
      <c r="F154" s="143"/>
      <c r="G154" s="143"/>
      <c r="H154" s="145"/>
      <c r="I154" s="146"/>
      <c r="J154" s="147" t="e">
        <f>IF(AND(Q154="",#REF!&gt;0,#REF!&lt;5),K154,0)</f>
        <v>#REF!</v>
      </c>
      <c r="K154" s="148" t="str">
        <f>IF(D154="","ZZZ9",IF(AND(#REF!&gt;0,#REF!&lt;5),D154&amp;#REF!,D154&amp;"9"))</f>
        <v>ZZZ9</v>
      </c>
      <c r="L154" s="147">
        <f t="shared" si="9"/>
        <v>999</v>
      </c>
      <c r="M154" s="155">
        <f t="shared" si="10"/>
        <v>999</v>
      </c>
      <c r="N154" s="149"/>
      <c r="O154" s="150"/>
      <c r="P154" s="151">
        <f t="shared" si="11"/>
        <v>999</v>
      </c>
      <c r="Q154" s="143"/>
    </row>
    <row r="155" spans="1:17" ht="13.8">
      <c r="A155" s="141">
        <v>149</v>
      </c>
      <c r="B155" s="142"/>
      <c r="C155" s="142"/>
      <c r="D155" s="143"/>
      <c r="E155" s="144"/>
      <c r="F155" s="143"/>
      <c r="G155" s="143"/>
      <c r="H155" s="145"/>
      <c r="I155" s="146"/>
      <c r="J155" s="147" t="e">
        <f>IF(AND(Q155="",#REF!&gt;0,#REF!&lt;5),K155,0)</f>
        <v>#REF!</v>
      </c>
      <c r="K155" s="148" t="str">
        <f>IF(D155="","ZZZ9",IF(AND(#REF!&gt;0,#REF!&lt;5),D155&amp;#REF!,D155&amp;"9"))</f>
        <v>ZZZ9</v>
      </c>
      <c r="L155" s="147">
        <f t="shared" si="9"/>
        <v>999</v>
      </c>
      <c r="M155" s="155">
        <f t="shared" si="10"/>
        <v>999</v>
      </c>
      <c r="N155" s="149"/>
      <c r="O155" s="150"/>
      <c r="P155" s="151">
        <f t="shared" si="11"/>
        <v>999</v>
      </c>
      <c r="Q155" s="143"/>
    </row>
    <row r="156" spans="1:17" ht="13.8">
      <c r="A156" s="141">
        <v>150</v>
      </c>
      <c r="B156" s="142"/>
      <c r="C156" s="142"/>
      <c r="D156" s="143"/>
      <c r="E156" s="144"/>
      <c r="F156" s="143"/>
      <c r="G156" s="143"/>
      <c r="H156" s="145"/>
      <c r="I156" s="146"/>
      <c r="J156" s="147" t="e">
        <f>IF(AND(Q156="",#REF!&gt;0,#REF!&lt;5),K156,0)</f>
        <v>#REF!</v>
      </c>
      <c r="K156" s="148" t="str">
        <f>IF(D156="","ZZZ9",IF(AND(#REF!&gt;0,#REF!&lt;5),D156&amp;#REF!,D156&amp;"9"))</f>
        <v>ZZZ9</v>
      </c>
      <c r="L156" s="147">
        <f t="shared" si="9"/>
        <v>999</v>
      </c>
      <c r="M156" s="155">
        <f t="shared" si="10"/>
        <v>999</v>
      </c>
      <c r="N156" s="149"/>
      <c r="O156" s="150"/>
      <c r="P156" s="151">
        <f t="shared" si="11"/>
        <v>999</v>
      </c>
      <c r="Q156" s="143"/>
    </row>
  </sheetData>
  <conditionalFormatting sqref="J7:J156">
    <cfRule type="cellIs" dxfId="78" priority="77" stopIfTrue="1" operator="equal">
      <formula>"Z"</formula>
    </cfRule>
  </conditionalFormatting>
  <conditionalFormatting sqref="A7:D156">
    <cfRule type="expression" dxfId="77" priority="73" stopIfTrue="1">
      <formula>#REF!&gt;=1</formula>
    </cfRule>
  </conditionalFormatting>
  <conditionalFormatting sqref="E7:E156">
    <cfRule type="expression" dxfId="76" priority="74" stopIfTrue="1">
      <formula>AND(ROUNDDOWN((#REF!-#REF!)/365.25,0)&lt;=13,#REF!&lt;&gt;"OK")</formula>
    </cfRule>
  </conditionalFormatting>
  <conditionalFormatting sqref="E7:E156">
    <cfRule type="expression" dxfId="75" priority="75" stopIfTrue="1">
      <formula>AND(ROUNDDOWN((#REF!-#REF!)/365.25,0)&lt;=14,#REF!&lt;&gt;"OK")</formula>
    </cfRule>
  </conditionalFormatting>
  <conditionalFormatting sqref="E7:E156">
    <cfRule type="expression" dxfId="74" priority="76" stopIfTrue="1">
      <formula>AND(ROUNDDOWN((#REF!-#REF!)/365.25,0)&lt;=17,#REF!&lt;&gt;"OK")</formula>
    </cfRule>
  </conditionalFormatting>
  <printOptions horizontalCentered="1"/>
  <pageMargins left="0.35000000000000003" right="0.35000000000000003" top="0.6854330708661418" bottom="0.6854330708661418" header="0.39015748031496061" footer="0.39015748031496061"/>
  <pageSetup paperSize="0" fitToWidth="0" fitToHeight="0" pageOrder="overThenDown" orientation="landscape" horizontalDpi="0" verticalDpi="0" copies="0"/>
  <headerFooter alignWithMargins="0"/>
  <colBreaks count="1" manualBreakCount="1">
    <brk id="17" man="1"/>
  </colBreaks>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workbookViewId="0"/>
  </sheetViews>
  <sheetFormatPr defaultRowHeight="14.7"/>
  <cols>
    <col min="1" max="1" width="5" customWidth="1"/>
    <col min="2" max="2" width="4.09765625" customWidth="1"/>
    <col min="3" max="3" width="7.69921875" customWidth="1"/>
    <col min="4" max="4" width="6.59765625" customWidth="1"/>
    <col min="5" max="5" width="8.59765625" customWidth="1"/>
    <col min="6" max="6" width="6.59765625" customWidth="1"/>
    <col min="7" max="7" width="8.59765625" customWidth="1"/>
    <col min="8" max="8" width="6.59765625" customWidth="1"/>
    <col min="9" max="9" width="8.59765625" customWidth="1"/>
    <col min="10" max="10" width="7.296875" customWidth="1"/>
    <col min="11" max="12" width="7.8984375" customWidth="1"/>
    <col min="13" max="13" width="7.296875" customWidth="1"/>
    <col min="14" max="14" width="8.3984375" customWidth="1"/>
    <col min="15" max="16" width="4.09765625" customWidth="1"/>
    <col min="17" max="17" width="11.19921875" customWidth="1"/>
    <col min="18" max="18" width="7.296875" customWidth="1"/>
    <col min="19" max="19" width="6.8984375" customWidth="1"/>
    <col min="20" max="24" width="8.3984375" customWidth="1"/>
    <col min="25" max="37" width="8.3984375" hidden="1" customWidth="1"/>
    <col min="38" max="64" width="8.3984375" customWidth="1"/>
  </cols>
  <sheetData>
    <row r="1" spans="1:37" ht="24.6">
      <c r="A1" s="276" t="str">
        <f>Altalanos!$A$6</f>
        <v>Kinder Kupa 3.</v>
      </c>
      <c r="B1" s="276"/>
      <c r="C1" s="276"/>
      <c r="D1" s="276"/>
      <c r="E1" s="276"/>
      <c r="F1" s="276"/>
      <c r="G1" s="164"/>
      <c r="H1" s="165" t="s">
        <v>40</v>
      </c>
      <c r="I1" s="166"/>
      <c r="J1" s="167"/>
      <c r="L1" s="168"/>
      <c r="M1" s="169"/>
      <c r="N1" s="170"/>
      <c r="O1" s="170"/>
      <c r="P1" s="170"/>
      <c r="Q1" s="171"/>
      <c r="R1" s="170"/>
      <c r="S1" s="172"/>
      <c r="AB1" s="173" t="e">
        <f>IF(Y5=1,CONCATENATE(VLOOKUP(Y3,AA16:AH27,2)),CONCATENATE(VLOOKUP(Y3,AA2:AK13,2)))</f>
        <v>#N/A</v>
      </c>
      <c r="AC1" s="173" t="e">
        <f>IF(Y5=1,CONCATENATE(VLOOKUP(Y3,AA16:AK27,3)),CONCATENATE(VLOOKUP(Y3,AA2:AK13,3)))</f>
        <v>#N/A</v>
      </c>
      <c r="AD1" s="173" t="e">
        <f>IF(Y5=1,CONCATENATE(VLOOKUP(Y3,AA16:AK27,4)),CONCATENATE(VLOOKUP(Y3,AA2:AK13,4)))</f>
        <v>#N/A</v>
      </c>
      <c r="AE1" s="173" t="e">
        <f>IF(Y5=1,CONCATENATE(VLOOKUP(Y3,AA16:AK27,5)),CONCATENATE(VLOOKUP(Y3,AA2:AK13,5)))</f>
        <v>#N/A</v>
      </c>
      <c r="AF1" s="173" t="e">
        <f>IF(Y5=1,CONCATENATE(VLOOKUP(Y3,AA16:AK27,6)),CONCATENATE(VLOOKUP(Y3,AA2:AK13,6)))</f>
        <v>#N/A</v>
      </c>
      <c r="AG1" s="173" t="e">
        <f>IF(Y5=1,CONCATENATE(VLOOKUP(Y3,AA16:AK27,7)),CONCATENATE(VLOOKUP(Y3,AA2:AK13,7)))</f>
        <v>#N/A</v>
      </c>
      <c r="AH1" s="173" t="e">
        <f>IF(Y5=1,CONCATENATE(VLOOKUP(Y3,AA16:AK27,8)),CONCATENATE(VLOOKUP(Y3,AA2:AK13,8)))</f>
        <v>#N/A</v>
      </c>
      <c r="AI1" s="173" t="e">
        <f>IF(Y5=1,CONCATENATE(VLOOKUP(Y3,AA16:AK27,9)),CONCATENATE(VLOOKUP(Y3,AA2:AK13,9)))</f>
        <v>#N/A</v>
      </c>
      <c r="AJ1" s="173" t="e">
        <f>IF(Y5=1,CONCATENATE(VLOOKUP(Y3,AA16:AK27,10)),CONCATENATE(VLOOKUP(Y3,AA2:AK13,10)))</f>
        <v>#N/A</v>
      </c>
      <c r="AK1" s="173" t="e">
        <f>IF(Y5=1,CONCATENATE(VLOOKUP(Y3,AA16:AK27,11)),CONCATENATE(VLOOKUP(Y3,AA2:AK13,11)))</f>
        <v>#N/A</v>
      </c>
    </row>
    <row r="2" spans="1:37" ht="13.8">
      <c r="A2" s="174" t="s">
        <v>41</v>
      </c>
      <c r="B2" s="175"/>
      <c r="C2" s="175"/>
      <c r="D2" s="175"/>
      <c r="E2" s="290" t="str">
        <f>Altalanos!$B$8</f>
        <v>F10</v>
      </c>
      <c r="F2" s="175"/>
      <c r="G2" s="176"/>
      <c r="H2" s="177"/>
      <c r="I2" s="177"/>
      <c r="J2" s="178"/>
      <c r="K2" s="168"/>
      <c r="L2" s="168"/>
      <c r="M2" s="179"/>
      <c r="N2" s="180"/>
      <c r="O2" s="181"/>
      <c r="P2" s="180"/>
      <c r="Q2" s="181"/>
      <c r="R2" s="180"/>
      <c r="S2" s="172"/>
      <c r="Y2" s="182"/>
      <c r="Z2" s="183"/>
      <c r="AA2" s="183" t="s">
        <v>82</v>
      </c>
      <c r="AB2" s="184">
        <v>150</v>
      </c>
      <c r="AC2" s="184">
        <v>120</v>
      </c>
      <c r="AD2" s="184">
        <v>100</v>
      </c>
      <c r="AE2" s="184">
        <v>80</v>
      </c>
      <c r="AF2" s="184">
        <v>70</v>
      </c>
      <c r="AG2" s="184">
        <v>60</v>
      </c>
      <c r="AH2" s="184">
        <v>55</v>
      </c>
      <c r="AI2" s="184">
        <v>50</v>
      </c>
      <c r="AJ2" s="184">
        <v>45</v>
      </c>
      <c r="AK2" s="184">
        <v>40</v>
      </c>
    </row>
    <row r="3" spans="1:37" ht="13.8">
      <c r="A3" s="56" t="s">
        <v>27</v>
      </c>
      <c r="B3" s="56"/>
      <c r="C3" s="56"/>
      <c r="D3" s="56"/>
      <c r="E3" s="56" t="s">
        <v>15</v>
      </c>
      <c r="F3" s="56"/>
      <c r="G3" s="56"/>
      <c r="H3" s="56" t="s">
        <v>45</v>
      </c>
      <c r="I3" s="56"/>
      <c r="J3" s="185"/>
      <c r="K3" s="56"/>
      <c r="L3" s="57"/>
      <c r="M3" s="57" t="s">
        <v>46</v>
      </c>
      <c r="N3" s="186"/>
      <c r="O3" s="187"/>
      <c r="P3" s="186"/>
      <c r="Q3" s="188" t="s">
        <v>83</v>
      </c>
      <c r="R3" s="189" t="s">
        <v>84</v>
      </c>
      <c r="S3" s="189" t="s">
        <v>85</v>
      </c>
      <c r="Y3" s="183">
        <f>IF(H4="OB","A",IF(H4="IX","W",H4))</f>
        <v>0</v>
      </c>
      <c r="Z3" s="183"/>
      <c r="AA3" s="183" t="s">
        <v>86</v>
      </c>
      <c r="AB3" s="184">
        <v>120</v>
      </c>
      <c r="AC3" s="184">
        <v>90</v>
      </c>
      <c r="AD3" s="184">
        <v>65</v>
      </c>
      <c r="AE3" s="184">
        <v>55</v>
      </c>
      <c r="AF3" s="184">
        <v>50</v>
      </c>
      <c r="AG3" s="184">
        <v>45</v>
      </c>
      <c r="AH3" s="184">
        <v>40</v>
      </c>
      <c r="AI3" s="184">
        <v>35</v>
      </c>
      <c r="AJ3" s="184">
        <v>25</v>
      </c>
      <c r="AK3" s="184">
        <v>20</v>
      </c>
    </row>
    <row r="4" spans="1:37" ht="13.8">
      <c r="A4" s="277" t="str">
        <f>Altalanos!$A$10</f>
        <v>2022.04.02-04</v>
      </c>
      <c r="B4" s="277"/>
      <c r="C4" s="277"/>
      <c r="D4" s="190"/>
      <c r="E4" s="191" t="str">
        <f>Altalanos!$C$10</f>
        <v>Mogyoród</v>
      </c>
      <c r="F4" s="191"/>
      <c r="G4" s="191"/>
      <c r="H4" s="192"/>
      <c r="I4" s="191"/>
      <c r="J4" s="193"/>
      <c r="K4" s="192"/>
      <c r="L4" s="194"/>
      <c r="M4" s="195" t="str">
        <f>Altalanos!$E$10</f>
        <v>Krupanics Veronika</v>
      </c>
      <c r="N4" s="196"/>
      <c r="O4" s="197"/>
      <c r="P4" s="196"/>
      <c r="Q4" s="198" t="s">
        <v>87</v>
      </c>
      <c r="R4" s="199" t="s">
        <v>88</v>
      </c>
      <c r="S4" s="199" t="s">
        <v>89</v>
      </c>
      <c r="Y4" s="183"/>
      <c r="Z4" s="183"/>
      <c r="AA4" s="183" t="s">
        <v>90</v>
      </c>
      <c r="AB4" s="184">
        <v>90</v>
      </c>
      <c r="AC4" s="184">
        <v>60</v>
      </c>
      <c r="AD4" s="184">
        <v>45</v>
      </c>
      <c r="AE4" s="184">
        <v>34</v>
      </c>
      <c r="AF4" s="184">
        <v>27</v>
      </c>
      <c r="AG4" s="184">
        <v>22</v>
      </c>
      <c r="AH4" s="184">
        <v>18</v>
      </c>
      <c r="AI4" s="184">
        <v>15</v>
      </c>
      <c r="AJ4" s="184">
        <v>12</v>
      </c>
      <c r="AK4" s="184">
        <v>9</v>
      </c>
    </row>
    <row r="5" spans="1:37" ht="13.8">
      <c r="A5" s="33"/>
      <c r="B5" s="33" t="s">
        <v>91</v>
      </c>
      <c r="C5" s="200" t="s">
        <v>92</v>
      </c>
      <c r="D5" s="33" t="s">
        <v>93</v>
      </c>
      <c r="E5" s="33" t="s">
        <v>94</v>
      </c>
      <c r="F5" s="33"/>
      <c r="G5" s="33" t="s">
        <v>31</v>
      </c>
      <c r="H5" s="33"/>
      <c r="I5" s="33" t="s">
        <v>48</v>
      </c>
      <c r="J5" s="33"/>
      <c r="K5" s="201" t="s">
        <v>95</v>
      </c>
      <c r="L5" s="201" t="s">
        <v>96</v>
      </c>
      <c r="M5" s="201" t="s">
        <v>97</v>
      </c>
      <c r="N5" s="172"/>
      <c r="O5" s="172"/>
      <c r="P5" s="172"/>
      <c r="Q5" s="202" t="s">
        <v>98</v>
      </c>
      <c r="R5" s="203" t="s">
        <v>99</v>
      </c>
      <c r="S5" s="203" t="s">
        <v>100</v>
      </c>
      <c r="Y5" s="183">
        <f>IF(OR(Altalanos!$A$8="F1",Altalanos!$A$8="F2",Altalanos!$A$8="N1",Altalanos!$A$8="N2"),1,2)</f>
        <v>2</v>
      </c>
      <c r="Z5" s="183"/>
      <c r="AA5" s="183" t="s">
        <v>101</v>
      </c>
      <c r="AB5" s="184">
        <v>60</v>
      </c>
      <c r="AC5" s="184">
        <v>40</v>
      </c>
      <c r="AD5" s="184">
        <v>30</v>
      </c>
      <c r="AE5" s="184">
        <v>20</v>
      </c>
      <c r="AF5" s="184">
        <v>18</v>
      </c>
      <c r="AG5" s="184">
        <v>15</v>
      </c>
      <c r="AH5" s="184">
        <v>12</v>
      </c>
      <c r="AI5" s="184">
        <v>10</v>
      </c>
      <c r="AJ5" s="184">
        <v>8</v>
      </c>
      <c r="AK5" s="184">
        <v>6</v>
      </c>
    </row>
    <row r="6" spans="1:37" ht="13.8">
      <c r="A6" s="204"/>
      <c r="B6" s="204"/>
      <c r="C6" s="205"/>
      <c r="D6" s="204"/>
      <c r="E6" s="204"/>
      <c r="F6" s="204"/>
      <c r="G6" s="204"/>
      <c r="H6" s="204"/>
      <c r="I6" s="204"/>
      <c r="J6" s="204"/>
      <c r="K6" s="204"/>
      <c r="L6" s="204"/>
      <c r="M6" s="204"/>
      <c r="N6" s="172"/>
      <c r="O6" s="172"/>
      <c r="P6" s="172"/>
      <c r="Q6" s="172"/>
      <c r="R6" s="172"/>
      <c r="S6" s="172"/>
      <c r="Y6" s="183"/>
      <c r="Z6" s="183"/>
      <c r="AA6" s="183" t="s">
        <v>102</v>
      </c>
      <c r="AB6" s="184">
        <v>40</v>
      </c>
      <c r="AC6" s="184">
        <v>25</v>
      </c>
      <c r="AD6" s="184">
        <v>18</v>
      </c>
      <c r="AE6" s="184">
        <v>13</v>
      </c>
      <c r="AF6" s="184">
        <v>10</v>
      </c>
      <c r="AG6" s="184">
        <v>8</v>
      </c>
      <c r="AH6" s="184">
        <v>6</v>
      </c>
      <c r="AI6" s="184">
        <v>5</v>
      </c>
      <c r="AJ6" s="184">
        <v>4</v>
      </c>
      <c r="AK6" s="184">
        <v>3</v>
      </c>
    </row>
    <row r="7" spans="1:37" ht="13.8">
      <c r="A7" s="206" t="s">
        <v>82</v>
      </c>
      <c r="B7" s="207">
        <v>1</v>
      </c>
      <c r="C7" s="208">
        <f>IF($B7="","",VLOOKUP($B7,'F10 előkészítő'!$A$7:$O$22,5))</f>
        <v>0</v>
      </c>
      <c r="D7" s="208">
        <f>IF($B7="","",VLOOKUP($B7,'F10 előkészítő'!$A$7:$O$22,15))</f>
        <v>0</v>
      </c>
      <c r="E7" s="278" t="str">
        <f>UPPER(IF($B7="","",VLOOKUP($B7,'F10 előkészítő'!$A$7:$O$22,2)))</f>
        <v>HANGÁCSI</v>
      </c>
      <c r="F7" s="278"/>
      <c r="G7" s="278" t="str">
        <f>IF($B7="","",VLOOKUP($B7,'F10 előkészítő'!$A$7:$O$22,3))</f>
        <v>Márk</v>
      </c>
      <c r="H7" s="278"/>
      <c r="I7" s="209" t="str">
        <f>IF($B7="","",VLOOKUP($B7,'F10 előkészítő'!$A$7:$O$22,4))</f>
        <v>SVSE</v>
      </c>
      <c r="J7" s="204"/>
      <c r="K7" s="210">
        <v>2</v>
      </c>
      <c r="L7" s="211" t="e">
        <f>IF(K7="","",CONCATENATE(VLOOKUP($Y$3,$AB$1:$AK$1,K7)," pont"))</f>
        <v>#N/A</v>
      </c>
      <c r="M7" s="212"/>
      <c r="N7" s="172"/>
      <c r="O7" s="172"/>
      <c r="P7" s="172"/>
      <c r="Q7" s="172"/>
      <c r="R7" s="172"/>
      <c r="S7" s="172"/>
      <c r="Y7" s="183"/>
      <c r="Z7" s="183"/>
      <c r="AA7" s="183" t="s">
        <v>103</v>
      </c>
      <c r="AB7" s="184">
        <v>25</v>
      </c>
      <c r="AC7" s="184">
        <v>15</v>
      </c>
      <c r="AD7" s="184">
        <v>13</v>
      </c>
      <c r="AE7" s="184">
        <v>8</v>
      </c>
      <c r="AF7" s="184">
        <v>6</v>
      </c>
      <c r="AG7" s="184">
        <v>4</v>
      </c>
      <c r="AH7" s="184">
        <v>3</v>
      </c>
      <c r="AI7" s="184">
        <v>2</v>
      </c>
      <c r="AJ7" s="184">
        <v>1</v>
      </c>
      <c r="AK7" s="184">
        <v>0</v>
      </c>
    </row>
    <row r="8" spans="1:37" ht="13.8">
      <c r="A8" s="206"/>
      <c r="B8" s="213"/>
      <c r="C8" s="214"/>
      <c r="D8" s="214"/>
      <c r="E8" s="214"/>
      <c r="F8" s="214"/>
      <c r="G8" s="214"/>
      <c r="H8" s="214"/>
      <c r="I8" s="214"/>
      <c r="J8" s="204"/>
      <c r="K8" s="206"/>
      <c r="L8" s="206"/>
      <c r="M8" s="215"/>
      <c r="N8" s="172"/>
      <c r="O8" s="172"/>
      <c r="P8" s="172"/>
      <c r="Q8" s="172"/>
      <c r="R8" s="172"/>
      <c r="S8" s="172"/>
      <c r="Y8" s="183"/>
      <c r="Z8" s="183"/>
      <c r="AA8" s="183" t="s">
        <v>104</v>
      </c>
      <c r="AB8" s="184">
        <v>15</v>
      </c>
      <c r="AC8" s="184">
        <v>10</v>
      </c>
      <c r="AD8" s="184">
        <v>7</v>
      </c>
      <c r="AE8" s="184">
        <v>5</v>
      </c>
      <c r="AF8" s="184">
        <v>4</v>
      </c>
      <c r="AG8" s="184">
        <v>3</v>
      </c>
      <c r="AH8" s="184">
        <v>2</v>
      </c>
      <c r="AI8" s="184">
        <v>1</v>
      </c>
      <c r="AJ8" s="184">
        <v>0</v>
      </c>
      <c r="AK8" s="184">
        <v>0</v>
      </c>
    </row>
    <row r="9" spans="1:37" ht="13.8">
      <c r="A9" s="206" t="s">
        <v>105</v>
      </c>
      <c r="B9" s="207">
        <v>2</v>
      </c>
      <c r="C9" s="208">
        <f>IF($B9="","",VLOOKUP($B9,'F10 előkészítő'!$A$7:$O$22,5))</f>
        <v>0</v>
      </c>
      <c r="D9" s="208">
        <f>IF($B9="","",VLOOKUP($B9,'F10 előkészítő'!$A$7:$O$22,15))</f>
        <v>0</v>
      </c>
      <c r="E9" s="278" t="str">
        <f>UPPER(IF($B9="","",VLOOKUP($B9,'F10 előkészítő'!$A$7:$O$22,2)))</f>
        <v>KRISTYÁN</v>
      </c>
      <c r="F9" s="278"/>
      <c r="G9" s="278" t="str">
        <f>IF($B9="","",VLOOKUP($B9,'F10 előkészítő'!$A$7:$O$22,3))</f>
        <v>Ádám</v>
      </c>
      <c r="H9" s="278"/>
      <c r="I9" s="209" t="str">
        <f>IF($B9="","",VLOOKUP($B9,'F10 előkészítő'!$A$7:$O$22,4))</f>
        <v>T.Műhely</v>
      </c>
      <c r="J9" s="204"/>
      <c r="K9" s="210">
        <v>1</v>
      </c>
      <c r="L9" s="211" t="e">
        <f>IF(K9="","",CONCATENATE(VLOOKUP($Y$3,$AB$1:$AK$1,K9)," pont"))</f>
        <v>#N/A</v>
      </c>
      <c r="M9" s="212"/>
      <c r="N9" s="172"/>
      <c r="O9" s="172"/>
      <c r="P9" s="172"/>
      <c r="Q9" s="172"/>
      <c r="R9" s="172"/>
      <c r="S9" s="172"/>
      <c r="Y9" s="183"/>
      <c r="Z9" s="183"/>
      <c r="AA9" s="183" t="s">
        <v>106</v>
      </c>
      <c r="AB9" s="184">
        <v>10</v>
      </c>
      <c r="AC9" s="184">
        <v>6</v>
      </c>
      <c r="AD9" s="184">
        <v>4</v>
      </c>
      <c r="AE9" s="184">
        <v>2</v>
      </c>
      <c r="AF9" s="184">
        <v>1</v>
      </c>
      <c r="AG9" s="184">
        <v>0</v>
      </c>
      <c r="AH9" s="184">
        <v>0</v>
      </c>
      <c r="AI9" s="184">
        <v>0</v>
      </c>
      <c r="AJ9" s="184">
        <v>0</v>
      </c>
      <c r="AK9" s="184">
        <v>0</v>
      </c>
    </row>
    <row r="10" spans="1:37" ht="13.8">
      <c r="A10" s="206"/>
      <c r="B10" s="213"/>
      <c r="C10" s="214"/>
      <c r="D10" s="214"/>
      <c r="E10" s="214"/>
      <c r="F10" s="214"/>
      <c r="G10" s="214"/>
      <c r="H10" s="214"/>
      <c r="I10" s="214"/>
      <c r="J10" s="204"/>
      <c r="K10" s="206"/>
      <c r="L10" s="206"/>
      <c r="M10" s="215"/>
      <c r="N10" s="172"/>
      <c r="O10" s="172"/>
      <c r="P10" s="172"/>
      <c r="Q10" s="172"/>
      <c r="R10" s="172"/>
      <c r="S10" s="172"/>
      <c r="Y10" s="183"/>
      <c r="Z10" s="183"/>
      <c r="AA10" s="183" t="s">
        <v>107</v>
      </c>
      <c r="AB10" s="184">
        <v>6</v>
      </c>
      <c r="AC10" s="184">
        <v>3</v>
      </c>
      <c r="AD10" s="184">
        <v>2</v>
      </c>
      <c r="AE10" s="184">
        <v>1</v>
      </c>
      <c r="AF10" s="184">
        <v>0</v>
      </c>
      <c r="AG10" s="184">
        <v>0</v>
      </c>
      <c r="AH10" s="184">
        <v>0</v>
      </c>
      <c r="AI10" s="184">
        <v>0</v>
      </c>
      <c r="AJ10" s="184">
        <v>0</v>
      </c>
      <c r="AK10" s="184">
        <v>0</v>
      </c>
    </row>
    <row r="11" spans="1:37" ht="13.8">
      <c r="A11" s="206" t="s">
        <v>108</v>
      </c>
      <c r="B11" s="207">
        <v>3</v>
      </c>
      <c r="C11" s="208">
        <f>IF($B11="","",VLOOKUP($B11,'F10 előkészítő'!$A$7:$O$22,5))</f>
        <v>0</v>
      </c>
      <c r="D11" s="208">
        <f>IF($B11="","",VLOOKUP($B11,'F10 előkészítő'!$A$7:$O$22,15))</f>
        <v>0</v>
      </c>
      <c r="E11" s="278" t="str">
        <f>UPPER(IF($B11="","",VLOOKUP($B11,'F10 előkészítő'!$A$7:$O$22,2)))</f>
        <v>HORVÁTH</v>
      </c>
      <c r="F11" s="278"/>
      <c r="G11" s="278" t="str">
        <f>IF($B11="","",VLOOKUP($B11,'F10 előkészítő'!$A$7:$O$22,3))</f>
        <v>Dániel</v>
      </c>
      <c r="H11" s="278"/>
      <c r="I11" s="209" t="str">
        <f>IF($B11="","",VLOOKUP($B11,'F10 előkészítő'!$A$7:$O$22,4))</f>
        <v>Jogging</v>
      </c>
      <c r="J11" s="204"/>
      <c r="K11" s="210">
        <v>4</v>
      </c>
      <c r="L11" s="211" t="e">
        <f>IF(K11="","",CONCATENATE(VLOOKUP($Y$3,$AB$1:$AK$1,K11)," pont"))</f>
        <v>#N/A</v>
      </c>
      <c r="M11" s="212"/>
      <c r="N11" s="172"/>
      <c r="O11" s="172"/>
      <c r="P11" s="172"/>
      <c r="Q11" s="172"/>
      <c r="R11" s="172"/>
      <c r="S11" s="172"/>
      <c r="Y11" s="183"/>
      <c r="Z11" s="183"/>
      <c r="AA11" s="183" t="s">
        <v>109</v>
      </c>
      <c r="AB11" s="184">
        <v>3</v>
      </c>
      <c r="AC11" s="184">
        <v>2</v>
      </c>
      <c r="AD11" s="184">
        <v>1</v>
      </c>
      <c r="AE11" s="184">
        <v>0</v>
      </c>
      <c r="AF11" s="184">
        <v>0</v>
      </c>
      <c r="AG11" s="184">
        <v>0</v>
      </c>
      <c r="AH11" s="184">
        <v>0</v>
      </c>
      <c r="AI11" s="184">
        <v>0</v>
      </c>
      <c r="AJ11" s="184">
        <v>0</v>
      </c>
      <c r="AK11" s="184">
        <v>0</v>
      </c>
    </row>
    <row r="12" spans="1:37" ht="13.8">
      <c r="A12" s="206"/>
      <c r="B12" s="213"/>
      <c r="C12" s="214"/>
      <c r="D12" s="214"/>
      <c r="E12" s="214"/>
      <c r="F12" s="214"/>
      <c r="G12" s="214"/>
      <c r="H12" s="214"/>
      <c r="I12" s="214"/>
      <c r="J12" s="204"/>
      <c r="K12" s="205"/>
      <c r="L12" s="205"/>
      <c r="M12" s="216"/>
      <c r="Y12" s="183"/>
      <c r="Z12" s="183"/>
      <c r="AA12" s="183" t="s">
        <v>110</v>
      </c>
      <c r="AB12" s="217">
        <v>0</v>
      </c>
      <c r="AC12" s="217">
        <v>0</v>
      </c>
      <c r="AD12" s="217">
        <v>0</v>
      </c>
      <c r="AE12" s="217">
        <v>0</v>
      </c>
      <c r="AF12" s="217">
        <v>0</v>
      </c>
      <c r="AG12" s="217">
        <v>0</v>
      </c>
      <c r="AH12" s="217">
        <v>0</v>
      </c>
      <c r="AI12" s="217">
        <v>0</v>
      </c>
      <c r="AJ12" s="217">
        <v>0</v>
      </c>
      <c r="AK12" s="217">
        <v>0</v>
      </c>
    </row>
    <row r="13" spans="1:37" ht="13.8">
      <c r="A13" s="206" t="s">
        <v>111</v>
      </c>
      <c r="B13" s="207">
        <v>4</v>
      </c>
      <c r="C13" s="208">
        <f>IF($B13="","",VLOOKUP($B13,'F10 előkészítő'!$A$7:$O$22,5))</f>
        <v>0</v>
      </c>
      <c r="D13" s="208">
        <f>IF($B13="","",VLOOKUP($B13,'F10 előkészítő'!$A$7:$O$22,15))</f>
        <v>0</v>
      </c>
      <c r="E13" s="278" t="str">
        <f>UPPER(IF($B13="","",VLOOKUP($B13,'F10 előkészítő'!$A$7:$O$22,2)))</f>
        <v>MAKRAI</v>
      </c>
      <c r="F13" s="278"/>
      <c r="G13" s="278" t="str">
        <f>IF($B13="","",VLOOKUP($B13,'F10 előkészítő'!$A$7:$O$22,3))</f>
        <v>Balázs</v>
      </c>
      <c r="H13" s="278"/>
      <c r="I13" s="209" t="str">
        <f>IF($B13="","",VLOOKUP($B13,'F10 előkészítő'!$A$7:$O$22,4))</f>
        <v>Barcika</v>
      </c>
      <c r="J13" s="204"/>
      <c r="K13" s="210">
        <v>3</v>
      </c>
      <c r="L13" s="211" t="e">
        <f>IF(K13="","",CONCATENATE(VLOOKUP($Y$3,$AB$1:$AK$1,K13)," pont"))</f>
        <v>#N/A</v>
      </c>
      <c r="M13" s="212"/>
      <c r="Y13" s="183"/>
      <c r="Z13" s="183"/>
      <c r="AA13" s="183" t="s">
        <v>112</v>
      </c>
      <c r="AB13" s="217">
        <v>0</v>
      </c>
      <c r="AC13" s="217">
        <v>0</v>
      </c>
      <c r="AD13" s="217">
        <v>0</v>
      </c>
      <c r="AE13" s="217">
        <v>0</v>
      </c>
      <c r="AF13" s="217">
        <v>0</v>
      </c>
      <c r="AG13" s="217">
        <v>0</v>
      </c>
      <c r="AH13" s="217">
        <v>0</v>
      </c>
      <c r="AI13" s="217">
        <v>0</v>
      </c>
      <c r="AJ13" s="217">
        <v>0</v>
      </c>
      <c r="AK13" s="217">
        <v>0</v>
      </c>
    </row>
    <row r="14" spans="1:37" ht="13.8">
      <c r="A14" s="204"/>
      <c r="B14" s="204"/>
      <c r="C14" s="204"/>
      <c r="D14" s="204"/>
      <c r="E14" s="204"/>
      <c r="F14" s="204"/>
      <c r="G14" s="204"/>
      <c r="H14" s="204"/>
      <c r="I14" s="204"/>
      <c r="J14" s="204"/>
      <c r="K14" s="204"/>
      <c r="L14" s="204"/>
      <c r="M14" s="204"/>
      <c r="Y14" s="183"/>
      <c r="Z14" s="183"/>
      <c r="AA14" s="183"/>
      <c r="AB14" s="183"/>
      <c r="AC14" s="183"/>
      <c r="AD14" s="183"/>
      <c r="AE14" s="183"/>
      <c r="AF14" s="183"/>
      <c r="AG14" s="183"/>
      <c r="AH14" s="183"/>
      <c r="AI14" s="183"/>
      <c r="AJ14" s="183"/>
      <c r="AK14" s="183"/>
    </row>
    <row r="15" spans="1:37" ht="13.8">
      <c r="A15" s="204"/>
      <c r="B15" s="204"/>
      <c r="C15" s="204"/>
      <c r="D15" s="204"/>
      <c r="E15" s="204"/>
      <c r="F15" s="204"/>
      <c r="G15" s="204"/>
      <c r="H15" s="204"/>
      <c r="I15" s="204"/>
      <c r="J15" s="204"/>
      <c r="K15" s="204"/>
      <c r="L15" s="204"/>
      <c r="M15" s="204"/>
      <c r="Y15" s="183"/>
      <c r="Z15" s="183"/>
      <c r="AA15" s="183"/>
      <c r="AB15" s="183"/>
      <c r="AC15" s="183"/>
      <c r="AD15" s="183"/>
      <c r="AE15" s="183"/>
      <c r="AF15" s="183"/>
      <c r="AG15" s="183"/>
      <c r="AH15" s="183"/>
      <c r="AI15" s="183"/>
      <c r="AJ15" s="183"/>
      <c r="AK15" s="183"/>
    </row>
    <row r="16" spans="1:37" ht="13.8">
      <c r="A16" s="204"/>
      <c r="B16" s="204"/>
      <c r="C16" s="204"/>
      <c r="D16" s="204"/>
      <c r="E16" s="204"/>
      <c r="F16" s="204"/>
      <c r="G16" s="204"/>
      <c r="H16" s="204"/>
      <c r="I16" s="204"/>
      <c r="J16" s="204"/>
      <c r="K16" s="204"/>
      <c r="L16" s="204"/>
      <c r="M16" s="204"/>
      <c r="Y16" s="183"/>
      <c r="Z16" s="183"/>
      <c r="AA16" s="183" t="s">
        <v>82</v>
      </c>
      <c r="AB16" s="183">
        <v>300</v>
      </c>
      <c r="AC16" s="183">
        <v>250</v>
      </c>
      <c r="AD16" s="183">
        <v>220</v>
      </c>
      <c r="AE16" s="183">
        <v>180</v>
      </c>
      <c r="AF16" s="183">
        <v>160</v>
      </c>
      <c r="AG16" s="183">
        <v>150</v>
      </c>
      <c r="AH16" s="183">
        <v>140</v>
      </c>
      <c r="AI16" s="183">
        <v>130</v>
      </c>
      <c r="AJ16" s="183">
        <v>120</v>
      </c>
      <c r="AK16" s="183">
        <v>110</v>
      </c>
    </row>
    <row r="17" spans="1:37" ht="13.8">
      <c r="A17" s="204"/>
      <c r="B17" s="204"/>
      <c r="C17" s="204"/>
      <c r="D17" s="204"/>
      <c r="E17" s="204"/>
      <c r="F17" s="204"/>
      <c r="G17" s="204"/>
      <c r="H17" s="204"/>
      <c r="I17" s="204"/>
      <c r="J17" s="204"/>
      <c r="K17" s="204"/>
      <c r="L17" s="204"/>
      <c r="M17" s="204"/>
      <c r="Y17" s="183"/>
      <c r="Z17" s="183"/>
      <c r="AA17" s="183" t="s">
        <v>86</v>
      </c>
      <c r="AB17" s="183">
        <v>250</v>
      </c>
      <c r="AC17" s="183">
        <v>200</v>
      </c>
      <c r="AD17" s="183">
        <v>160</v>
      </c>
      <c r="AE17" s="183">
        <v>140</v>
      </c>
      <c r="AF17" s="183">
        <v>120</v>
      </c>
      <c r="AG17" s="183">
        <v>110</v>
      </c>
      <c r="AH17" s="183">
        <v>100</v>
      </c>
      <c r="AI17" s="183">
        <v>90</v>
      </c>
      <c r="AJ17" s="183">
        <v>80</v>
      </c>
      <c r="AK17" s="183">
        <v>70</v>
      </c>
    </row>
    <row r="18" spans="1:37" ht="18.75" customHeight="1">
      <c r="A18" s="204"/>
      <c r="B18" s="279"/>
      <c r="C18" s="279"/>
      <c r="D18" s="280" t="str">
        <f>E7</f>
        <v>HANGÁCSI</v>
      </c>
      <c r="E18" s="280"/>
      <c r="F18" s="280" t="str">
        <f>E9</f>
        <v>KRISTYÁN</v>
      </c>
      <c r="G18" s="280"/>
      <c r="H18" s="280" t="str">
        <f>E11</f>
        <v>HORVÁTH</v>
      </c>
      <c r="I18" s="280"/>
      <c r="J18" s="280" t="str">
        <f>E13</f>
        <v>MAKRAI</v>
      </c>
      <c r="K18" s="280"/>
      <c r="L18" s="204"/>
      <c r="M18" s="204"/>
      <c r="Y18" s="183"/>
      <c r="Z18" s="183"/>
      <c r="AA18" s="183" t="s">
        <v>90</v>
      </c>
      <c r="AB18" s="183">
        <v>200</v>
      </c>
      <c r="AC18" s="183">
        <v>150</v>
      </c>
      <c r="AD18" s="183">
        <v>130</v>
      </c>
      <c r="AE18" s="183">
        <v>110</v>
      </c>
      <c r="AF18" s="183">
        <v>95</v>
      </c>
      <c r="AG18" s="183">
        <v>80</v>
      </c>
      <c r="AH18" s="183">
        <v>70</v>
      </c>
      <c r="AI18" s="183">
        <v>60</v>
      </c>
      <c r="AJ18" s="183">
        <v>55</v>
      </c>
      <c r="AK18" s="183">
        <v>50</v>
      </c>
    </row>
    <row r="19" spans="1:37" ht="18.75" customHeight="1">
      <c r="A19" s="218" t="s">
        <v>82</v>
      </c>
      <c r="B19" s="281" t="str">
        <f>E7</f>
        <v>HANGÁCSI</v>
      </c>
      <c r="C19" s="281"/>
      <c r="D19" s="282"/>
      <c r="E19" s="282"/>
      <c r="F19" s="283" t="s">
        <v>116</v>
      </c>
      <c r="G19" s="283"/>
      <c r="H19" s="283" t="s">
        <v>118</v>
      </c>
      <c r="I19" s="283"/>
      <c r="J19" s="280" t="s">
        <v>114</v>
      </c>
      <c r="K19" s="280"/>
      <c r="L19" s="204"/>
      <c r="M19" s="204"/>
      <c r="Y19" s="183"/>
      <c r="Z19" s="183"/>
      <c r="AA19" s="183" t="s">
        <v>101</v>
      </c>
      <c r="AB19" s="183">
        <v>150</v>
      </c>
      <c r="AC19" s="183">
        <v>120</v>
      </c>
      <c r="AD19" s="183">
        <v>100</v>
      </c>
      <c r="AE19" s="183">
        <v>80</v>
      </c>
      <c r="AF19" s="183">
        <v>70</v>
      </c>
      <c r="AG19" s="183">
        <v>60</v>
      </c>
      <c r="AH19" s="183">
        <v>55</v>
      </c>
      <c r="AI19" s="183">
        <v>50</v>
      </c>
      <c r="AJ19" s="183">
        <v>45</v>
      </c>
      <c r="AK19" s="183">
        <v>40</v>
      </c>
    </row>
    <row r="20" spans="1:37" ht="18.75" customHeight="1">
      <c r="A20" s="218" t="s">
        <v>105</v>
      </c>
      <c r="B20" s="281" t="str">
        <f>E9</f>
        <v>KRISTYÁN</v>
      </c>
      <c r="C20" s="281"/>
      <c r="D20" s="283" t="s">
        <v>113</v>
      </c>
      <c r="E20" s="283"/>
      <c r="F20" s="282"/>
      <c r="G20" s="282"/>
      <c r="H20" s="283" t="s">
        <v>114</v>
      </c>
      <c r="I20" s="283"/>
      <c r="J20" s="283" t="s">
        <v>175</v>
      </c>
      <c r="K20" s="283"/>
      <c r="L20" s="204"/>
      <c r="M20" s="204"/>
      <c r="Y20" s="183"/>
      <c r="Z20" s="183"/>
      <c r="AA20" s="183" t="s">
        <v>102</v>
      </c>
      <c r="AB20" s="183">
        <v>120</v>
      </c>
      <c r="AC20" s="183">
        <v>90</v>
      </c>
      <c r="AD20" s="183">
        <v>65</v>
      </c>
      <c r="AE20" s="183">
        <v>55</v>
      </c>
      <c r="AF20" s="183">
        <v>50</v>
      </c>
      <c r="AG20" s="183">
        <v>45</v>
      </c>
      <c r="AH20" s="183">
        <v>40</v>
      </c>
      <c r="AI20" s="183">
        <v>35</v>
      </c>
      <c r="AJ20" s="183">
        <v>25</v>
      </c>
      <c r="AK20" s="183">
        <v>20</v>
      </c>
    </row>
    <row r="21" spans="1:37" ht="18.75" customHeight="1">
      <c r="A21" s="218" t="s">
        <v>108</v>
      </c>
      <c r="B21" s="281" t="str">
        <f>E11</f>
        <v>HORVÁTH</v>
      </c>
      <c r="C21" s="281"/>
      <c r="D21" s="283" t="s">
        <v>176</v>
      </c>
      <c r="E21" s="283"/>
      <c r="F21" s="283" t="s">
        <v>117</v>
      </c>
      <c r="G21" s="283"/>
      <c r="H21" s="282"/>
      <c r="I21" s="282"/>
      <c r="J21" s="283" t="s">
        <v>117</v>
      </c>
      <c r="K21" s="283"/>
      <c r="L21" s="204"/>
      <c r="M21" s="204"/>
      <c r="Y21" s="183"/>
      <c r="Z21" s="183"/>
      <c r="AA21" s="183" t="s">
        <v>103</v>
      </c>
      <c r="AB21" s="183">
        <v>90</v>
      </c>
      <c r="AC21" s="183">
        <v>60</v>
      </c>
      <c r="AD21" s="183">
        <v>45</v>
      </c>
      <c r="AE21" s="183">
        <v>34</v>
      </c>
      <c r="AF21" s="183">
        <v>27</v>
      </c>
      <c r="AG21" s="183">
        <v>22</v>
      </c>
      <c r="AH21" s="183">
        <v>18</v>
      </c>
      <c r="AI21" s="183">
        <v>15</v>
      </c>
      <c r="AJ21" s="183">
        <v>12</v>
      </c>
      <c r="AK21" s="183">
        <v>9</v>
      </c>
    </row>
    <row r="22" spans="1:37" ht="18.75" customHeight="1">
      <c r="A22" s="218" t="s">
        <v>111</v>
      </c>
      <c r="B22" s="281" t="str">
        <f>E13</f>
        <v>MAKRAI</v>
      </c>
      <c r="C22" s="281"/>
      <c r="D22" s="283" t="s">
        <v>117</v>
      </c>
      <c r="E22" s="283"/>
      <c r="F22" s="283" t="s">
        <v>177</v>
      </c>
      <c r="G22" s="283"/>
      <c r="H22" s="280" t="s">
        <v>114</v>
      </c>
      <c r="I22" s="280"/>
      <c r="J22" s="282"/>
      <c r="K22" s="282"/>
      <c r="L22" s="204"/>
      <c r="M22" s="204"/>
      <c r="Y22" s="183"/>
      <c r="Z22" s="183"/>
      <c r="AA22" s="183" t="s">
        <v>104</v>
      </c>
      <c r="AB22" s="183">
        <v>60</v>
      </c>
      <c r="AC22" s="183">
        <v>40</v>
      </c>
      <c r="AD22" s="183">
        <v>30</v>
      </c>
      <c r="AE22" s="183">
        <v>20</v>
      </c>
      <c r="AF22" s="183">
        <v>18</v>
      </c>
      <c r="AG22" s="183">
        <v>15</v>
      </c>
      <c r="AH22" s="183">
        <v>12</v>
      </c>
      <c r="AI22" s="183">
        <v>10</v>
      </c>
      <c r="AJ22" s="183">
        <v>8</v>
      </c>
      <c r="AK22" s="183">
        <v>6</v>
      </c>
    </row>
    <row r="23" spans="1:37" ht="13.8">
      <c r="A23" s="204"/>
      <c r="B23" s="204"/>
      <c r="C23" s="204"/>
      <c r="D23" s="204"/>
      <c r="E23" s="204"/>
      <c r="F23" s="204"/>
      <c r="G23" s="204"/>
      <c r="H23" s="204"/>
      <c r="I23" s="204"/>
      <c r="J23" s="204"/>
      <c r="K23" s="204"/>
      <c r="L23" s="204"/>
      <c r="M23" s="204"/>
      <c r="Y23" s="183"/>
      <c r="Z23" s="183"/>
      <c r="AA23" s="183" t="s">
        <v>106</v>
      </c>
      <c r="AB23" s="183">
        <v>40</v>
      </c>
      <c r="AC23" s="183">
        <v>25</v>
      </c>
      <c r="AD23" s="183">
        <v>18</v>
      </c>
      <c r="AE23" s="183">
        <v>13</v>
      </c>
      <c r="AF23" s="183">
        <v>8</v>
      </c>
      <c r="AG23" s="183">
        <v>7</v>
      </c>
      <c r="AH23" s="183">
        <v>6</v>
      </c>
      <c r="AI23" s="183">
        <v>5</v>
      </c>
      <c r="AJ23" s="183">
        <v>4</v>
      </c>
      <c r="AK23" s="183">
        <v>3</v>
      </c>
    </row>
    <row r="24" spans="1:37" ht="13.8">
      <c r="A24" s="204"/>
      <c r="B24" s="204"/>
      <c r="C24" s="204"/>
      <c r="D24" s="204"/>
      <c r="E24" s="204"/>
      <c r="F24" s="204"/>
      <c r="G24" s="204"/>
      <c r="H24" s="204"/>
      <c r="I24" s="204"/>
      <c r="J24" s="204"/>
      <c r="K24" s="204"/>
      <c r="L24" s="204"/>
      <c r="M24" s="204"/>
      <c r="Y24" s="183"/>
      <c r="Z24" s="183"/>
      <c r="AA24" s="183" t="s">
        <v>107</v>
      </c>
      <c r="AB24" s="183">
        <v>25</v>
      </c>
      <c r="AC24" s="183">
        <v>15</v>
      </c>
      <c r="AD24" s="183">
        <v>13</v>
      </c>
      <c r="AE24" s="183">
        <v>7</v>
      </c>
      <c r="AF24" s="183">
        <v>6</v>
      </c>
      <c r="AG24" s="183">
        <v>5</v>
      </c>
      <c r="AH24" s="183">
        <v>4</v>
      </c>
      <c r="AI24" s="183">
        <v>3</v>
      </c>
      <c r="AJ24" s="183">
        <v>2</v>
      </c>
      <c r="AK24" s="183">
        <v>1</v>
      </c>
    </row>
    <row r="25" spans="1:37" ht="13.8">
      <c r="A25" s="204"/>
      <c r="B25" s="204"/>
      <c r="C25" s="204"/>
      <c r="D25" s="204"/>
      <c r="E25" s="204"/>
      <c r="F25" s="204"/>
      <c r="G25" s="204"/>
      <c r="H25" s="204"/>
      <c r="I25" s="204"/>
      <c r="J25" s="204"/>
      <c r="K25" s="204"/>
      <c r="L25" s="204"/>
      <c r="M25" s="204"/>
      <c r="Y25" s="183"/>
      <c r="Z25" s="183"/>
      <c r="AA25" s="183" t="s">
        <v>109</v>
      </c>
      <c r="AB25" s="183">
        <v>15</v>
      </c>
      <c r="AC25" s="183">
        <v>10</v>
      </c>
      <c r="AD25" s="183">
        <v>8</v>
      </c>
      <c r="AE25" s="183">
        <v>4</v>
      </c>
      <c r="AF25" s="183">
        <v>3</v>
      </c>
      <c r="AG25" s="183">
        <v>2</v>
      </c>
      <c r="AH25" s="183">
        <v>1</v>
      </c>
      <c r="AI25" s="183">
        <v>0</v>
      </c>
      <c r="AJ25" s="183">
        <v>0</v>
      </c>
      <c r="AK25" s="183">
        <v>0</v>
      </c>
    </row>
    <row r="26" spans="1:37" ht="13.8">
      <c r="A26" s="204"/>
      <c r="B26" s="204"/>
      <c r="C26" s="204"/>
      <c r="D26" s="204"/>
      <c r="E26" s="204"/>
      <c r="F26" s="204"/>
      <c r="G26" s="204"/>
      <c r="H26" s="204"/>
      <c r="I26" s="204"/>
      <c r="J26" s="204"/>
      <c r="K26" s="204"/>
      <c r="L26" s="204"/>
      <c r="M26" s="204"/>
      <c r="Y26" s="183"/>
      <c r="Z26" s="183"/>
      <c r="AA26" s="183" t="s">
        <v>110</v>
      </c>
      <c r="AB26" s="183">
        <v>10</v>
      </c>
      <c r="AC26" s="183">
        <v>6</v>
      </c>
      <c r="AD26" s="183">
        <v>4</v>
      </c>
      <c r="AE26" s="183">
        <v>2</v>
      </c>
      <c r="AF26" s="183">
        <v>1</v>
      </c>
      <c r="AG26" s="183">
        <v>0</v>
      </c>
      <c r="AH26" s="183">
        <v>0</v>
      </c>
      <c r="AI26" s="183">
        <v>0</v>
      </c>
      <c r="AJ26" s="183">
        <v>0</v>
      </c>
      <c r="AK26" s="183">
        <v>0</v>
      </c>
    </row>
    <row r="27" spans="1:37" ht="13.8">
      <c r="A27" s="204"/>
      <c r="B27" s="204"/>
      <c r="C27" s="204"/>
      <c r="D27" s="204"/>
      <c r="E27" s="204"/>
      <c r="F27" s="204"/>
      <c r="G27" s="204"/>
      <c r="H27" s="204"/>
      <c r="I27" s="204"/>
      <c r="J27" s="204"/>
      <c r="K27" s="204"/>
      <c r="L27" s="204"/>
      <c r="M27" s="204"/>
      <c r="Y27" s="183"/>
      <c r="Z27" s="183"/>
      <c r="AA27" s="183" t="s">
        <v>112</v>
      </c>
      <c r="AB27" s="183">
        <v>3</v>
      </c>
      <c r="AC27" s="183">
        <v>2</v>
      </c>
      <c r="AD27" s="183">
        <v>1</v>
      </c>
      <c r="AE27" s="183">
        <v>0</v>
      </c>
      <c r="AF27" s="183">
        <v>0</v>
      </c>
      <c r="AG27" s="183">
        <v>0</v>
      </c>
      <c r="AH27" s="183">
        <v>0</v>
      </c>
      <c r="AI27" s="183">
        <v>0</v>
      </c>
      <c r="AJ27" s="183">
        <v>0</v>
      </c>
      <c r="AK27" s="183">
        <v>0</v>
      </c>
    </row>
    <row r="28" spans="1:37" ht="13.8">
      <c r="A28" s="204"/>
      <c r="B28" s="204"/>
      <c r="C28" s="204"/>
      <c r="D28" s="204"/>
      <c r="E28" s="204"/>
      <c r="F28" s="204"/>
      <c r="G28" s="204"/>
      <c r="H28" s="204"/>
      <c r="I28" s="204"/>
      <c r="J28" s="204"/>
      <c r="K28" s="204"/>
      <c r="L28" s="204"/>
      <c r="M28" s="204"/>
    </row>
    <row r="29" spans="1:37" ht="13.8">
      <c r="A29" s="204"/>
      <c r="B29" s="204"/>
      <c r="C29" s="204"/>
      <c r="D29" s="204"/>
      <c r="E29" s="204"/>
      <c r="F29" s="204"/>
      <c r="G29" s="204"/>
      <c r="H29" s="204"/>
      <c r="I29" s="204"/>
      <c r="J29" s="204"/>
      <c r="K29" s="204"/>
      <c r="L29" s="204"/>
      <c r="M29" s="204"/>
    </row>
    <row r="30" spans="1:37" ht="13.8">
      <c r="A30" s="204"/>
      <c r="B30" s="204"/>
      <c r="C30" s="204"/>
      <c r="D30" s="204"/>
      <c r="E30" s="204"/>
      <c r="F30" s="204"/>
      <c r="G30" s="204"/>
      <c r="H30" s="204"/>
      <c r="I30" s="204"/>
      <c r="J30" s="204"/>
      <c r="K30" s="204"/>
      <c r="L30" s="204"/>
      <c r="M30" s="204"/>
    </row>
    <row r="31" spans="1:37" ht="13.8">
      <c r="A31" s="204"/>
      <c r="B31" s="204"/>
      <c r="C31" s="204"/>
      <c r="D31" s="204"/>
      <c r="E31" s="204"/>
      <c r="F31" s="204"/>
      <c r="G31" s="204"/>
      <c r="H31" s="204"/>
      <c r="I31" s="204"/>
      <c r="J31" s="204"/>
      <c r="K31" s="204"/>
      <c r="L31" s="204"/>
      <c r="M31" s="204"/>
    </row>
    <row r="32" spans="1:37" ht="13.8">
      <c r="A32" s="204"/>
      <c r="B32" s="204"/>
      <c r="C32" s="204"/>
      <c r="D32" s="204"/>
      <c r="E32" s="204"/>
      <c r="F32" s="204"/>
      <c r="G32" s="204"/>
      <c r="H32" s="204"/>
      <c r="I32" s="204"/>
      <c r="J32" s="204"/>
      <c r="K32" s="204"/>
      <c r="L32" s="219"/>
      <c r="M32" s="204"/>
      <c r="O32" s="172"/>
      <c r="P32" s="172"/>
      <c r="Q32" s="172"/>
      <c r="R32" s="172"/>
      <c r="S32" s="172"/>
    </row>
    <row r="33" spans="1:19" ht="13.8">
      <c r="A33" s="220" t="s">
        <v>93</v>
      </c>
      <c r="B33" s="221"/>
      <c r="C33" s="222"/>
      <c r="D33" s="223" t="s">
        <v>119</v>
      </c>
      <c r="E33" s="224" t="s">
        <v>120</v>
      </c>
      <c r="F33" s="225"/>
      <c r="G33" s="223" t="s">
        <v>119</v>
      </c>
      <c r="H33" s="224" t="s">
        <v>121</v>
      </c>
      <c r="I33" s="226"/>
      <c r="J33" s="224" t="s">
        <v>122</v>
      </c>
      <c r="K33" s="227" t="s">
        <v>123</v>
      </c>
      <c r="L33" s="33"/>
      <c r="M33" s="225"/>
      <c r="O33" s="172"/>
      <c r="P33" s="228"/>
      <c r="Q33" s="228"/>
      <c r="R33" s="186"/>
      <c r="S33" s="172"/>
    </row>
    <row r="34" spans="1:19" ht="13.8">
      <c r="A34" s="229" t="s">
        <v>124</v>
      </c>
      <c r="B34" s="230"/>
      <c r="C34" s="231"/>
      <c r="D34" s="232"/>
      <c r="E34" s="284"/>
      <c r="F34" s="284"/>
      <c r="G34" s="233" t="s">
        <v>125</v>
      </c>
      <c r="H34" s="230"/>
      <c r="I34" s="234"/>
      <c r="J34" s="235"/>
      <c r="K34" s="236" t="s">
        <v>126</v>
      </c>
      <c r="L34" s="237"/>
      <c r="M34" s="238"/>
      <c r="O34" s="172"/>
      <c r="P34" s="187"/>
      <c r="Q34" s="187"/>
      <c r="R34" s="239"/>
      <c r="S34" s="172"/>
    </row>
    <row r="35" spans="1:19" ht="13.8">
      <c r="A35" s="240" t="s">
        <v>127</v>
      </c>
      <c r="B35" s="241"/>
      <c r="C35" s="242"/>
      <c r="D35" s="243"/>
      <c r="E35" s="285"/>
      <c r="F35" s="285"/>
      <c r="G35" s="244" t="s">
        <v>128</v>
      </c>
      <c r="H35" s="245"/>
      <c r="I35" s="246"/>
      <c r="J35" s="247"/>
      <c r="K35" s="248"/>
      <c r="L35" s="219"/>
      <c r="M35" s="249"/>
      <c r="O35" s="172"/>
      <c r="P35" s="239"/>
      <c r="Q35" s="250"/>
      <c r="R35" s="239"/>
      <c r="S35" s="172"/>
    </row>
    <row r="36" spans="1:19" ht="13.8">
      <c r="A36" s="251"/>
      <c r="B36" s="252"/>
      <c r="C36" s="253"/>
      <c r="D36" s="243"/>
      <c r="E36" s="254"/>
      <c r="F36" s="255"/>
      <c r="G36" s="244" t="s">
        <v>129</v>
      </c>
      <c r="H36" s="245"/>
      <c r="I36" s="246"/>
      <c r="J36" s="247"/>
      <c r="K36" s="236" t="s">
        <v>130</v>
      </c>
      <c r="L36" s="237"/>
      <c r="M36" s="238"/>
      <c r="O36" s="172"/>
      <c r="P36" s="187"/>
      <c r="Q36" s="187"/>
      <c r="R36" s="239"/>
      <c r="S36" s="172"/>
    </row>
    <row r="37" spans="1:19" ht="13.8">
      <c r="A37" s="256"/>
      <c r="B37" s="257"/>
      <c r="C37" s="258"/>
      <c r="D37" s="243"/>
      <c r="E37" s="254"/>
      <c r="F37" s="255"/>
      <c r="G37" s="244" t="s">
        <v>131</v>
      </c>
      <c r="H37" s="245"/>
      <c r="I37" s="246"/>
      <c r="J37" s="247"/>
      <c r="K37" s="259"/>
      <c r="L37" s="255"/>
      <c r="M37" s="260"/>
      <c r="O37" s="172"/>
      <c r="P37" s="239"/>
      <c r="Q37" s="250"/>
      <c r="R37" s="239"/>
      <c r="S37" s="172"/>
    </row>
    <row r="38" spans="1:19" ht="13.8">
      <c r="A38" s="261"/>
      <c r="B38" s="262"/>
      <c r="C38" s="263"/>
      <c r="D38" s="243"/>
      <c r="E38" s="254"/>
      <c r="F38" s="255"/>
      <c r="G38" s="244" t="s">
        <v>132</v>
      </c>
      <c r="H38" s="245"/>
      <c r="I38" s="246"/>
      <c r="J38" s="247"/>
      <c r="K38" s="240"/>
      <c r="L38" s="219"/>
      <c r="M38" s="249"/>
      <c r="O38" s="172"/>
      <c r="P38" s="239"/>
      <c r="Q38" s="250"/>
      <c r="R38" s="239"/>
      <c r="S38" s="172"/>
    </row>
    <row r="39" spans="1:19" ht="13.8">
      <c r="A39" s="264"/>
      <c r="B39" s="265"/>
      <c r="C39" s="258"/>
      <c r="D39" s="243"/>
      <c r="E39" s="254"/>
      <c r="F39" s="255"/>
      <c r="G39" s="244" t="s">
        <v>133</v>
      </c>
      <c r="H39" s="245"/>
      <c r="I39" s="246"/>
      <c r="J39" s="247"/>
      <c r="K39" s="236" t="s">
        <v>44</v>
      </c>
      <c r="L39" s="237"/>
      <c r="M39" s="238"/>
      <c r="O39" s="172"/>
      <c r="P39" s="187"/>
      <c r="Q39" s="187"/>
      <c r="R39" s="239"/>
      <c r="S39" s="172"/>
    </row>
    <row r="40" spans="1:19" ht="13.8">
      <c r="A40" s="264"/>
      <c r="B40" s="265"/>
      <c r="C40" s="266"/>
      <c r="D40" s="243"/>
      <c r="E40" s="254"/>
      <c r="F40" s="255"/>
      <c r="G40" s="244" t="s">
        <v>134</v>
      </c>
      <c r="H40" s="245"/>
      <c r="I40" s="246"/>
      <c r="J40" s="247"/>
      <c r="K40" s="259"/>
      <c r="L40" s="255"/>
      <c r="M40" s="260"/>
      <c r="O40" s="172"/>
      <c r="P40" s="239"/>
      <c r="Q40" s="250"/>
      <c r="R40" s="239"/>
      <c r="S40" s="172"/>
    </row>
    <row r="41" spans="1:19" ht="13.8">
      <c r="A41" s="267"/>
      <c r="B41" s="268"/>
      <c r="C41" s="269"/>
      <c r="D41" s="270"/>
      <c r="E41" s="271"/>
      <c r="F41" s="219"/>
      <c r="G41" s="272" t="s">
        <v>135</v>
      </c>
      <c r="H41" s="241"/>
      <c r="I41" s="273"/>
      <c r="J41" s="274"/>
      <c r="K41" s="240" t="str">
        <f>M4</f>
        <v>Krupanics Veronika</v>
      </c>
      <c r="L41" s="219"/>
      <c r="M41" s="249"/>
      <c r="O41" s="172"/>
      <c r="P41" s="239"/>
      <c r="Q41" s="250"/>
      <c r="R41" s="275"/>
      <c r="S41" s="172"/>
    </row>
    <row r="42" spans="1:19" ht="13.8">
      <c r="O42" s="172"/>
      <c r="P42" s="172"/>
      <c r="Q42" s="172"/>
      <c r="R42" s="172"/>
      <c r="S42" s="172"/>
    </row>
    <row r="43" spans="1:19" ht="13.8">
      <c r="O43" s="172"/>
      <c r="P43" s="172"/>
      <c r="Q43" s="172"/>
      <c r="R43" s="172"/>
      <c r="S43" s="172"/>
    </row>
  </sheetData>
  <mergeCells count="37">
    <mergeCell ref="E35:F35"/>
    <mergeCell ref="B22:C22"/>
    <mergeCell ref="D22:E22"/>
    <mergeCell ref="F22:G22"/>
    <mergeCell ref="H22:I22"/>
    <mergeCell ref="J22:K22"/>
    <mergeCell ref="E34:F34"/>
    <mergeCell ref="B20:C20"/>
    <mergeCell ref="D20:E20"/>
    <mergeCell ref="F20:G20"/>
    <mergeCell ref="H20:I20"/>
    <mergeCell ref="J20:K20"/>
    <mergeCell ref="B21:C21"/>
    <mergeCell ref="D21:E21"/>
    <mergeCell ref="F21:G21"/>
    <mergeCell ref="H21:I21"/>
    <mergeCell ref="J21:K21"/>
    <mergeCell ref="J18:K18"/>
    <mergeCell ref="B19:C19"/>
    <mergeCell ref="D19:E19"/>
    <mergeCell ref="F19:G19"/>
    <mergeCell ref="H19:I19"/>
    <mergeCell ref="J19:K19"/>
    <mergeCell ref="E11:F11"/>
    <mergeCell ref="G11:H11"/>
    <mergeCell ref="E13:F13"/>
    <mergeCell ref="G13:H13"/>
    <mergeCell ref="B18:C18"/>
    <mergeCell ref="D18:E18"/>
    <mergeCell ref="F18:G18"/>
    <mergeCell ref="H18:I18"/>
    <mergeCell ref="A1:F1"/>
    <mergeCell ref="A4:C4"/>
    <mergeCell ref="E7:F7"/>
    <mergeCell ref="G7:H7"/>
    <mergeCell ref="E9:F9"/>
    <mergeCell ref="G9:H9"/>
  </mergeCells>
  <conditionalFormatting sqref="E7 E9 E11 E13">
    <cfRule type="cellIs" dxfId="73" priority="78" stopIfTrue="1" operator="equal">
      <formula>"Bye"</formula>
    </cfRule>
  </conditionalFormatting>
  <conditionalFormatting sqref="R41">
    <cfRule type="expression" dxfId="72" priority="79" stopIfTrue="1">
      <formula>$O$1="CU"</formula>
    </cfRule>
  </conditionalFormatting>
  <printOptions horizontalCentered="1" verticalCentered="1"/>
  <pageMargins left="0" right="0" top="1.2791338582677163" bottom="1.2791338582677163" header="0.98385826771653528" footer="0.98385826771653528"/>
  <pageSetup paperSize="0" scale="95" fitToWidth="0" fitToHeight="0" pageOrder="overThenDown" orientation="portrait" horizontalDpi="0" verticalDpi="0" copies="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workbookViewId="0"/>
  </sheetViews>
  <sheetFormatPr defaultRowHeight="14.7"/>
  <cols>
    <col min="1" max="1" width="5" customWidth="1"/>
    <col min="2" max="2" width="4.09765625" customWidth="1"/>
    <col min="3" max="3" width="7.69921875" customWidth="1"/>
    <col min="4" max="4" width="6.59765625" customWidth="1"/>
    <col min="5" max="5" width="8.59765625" customWidth="1"/>
    <col min="6" max="6" width="6.59765625" customWidth="1"/>
    <col min="7" max="7" width="8.59765625" customWidth="1"/>
    <col min="8" max="8" width="6.59765625" customWidth="1"/>
    <col min="9" max="9" width="8.59765625" customWidth="1"/>
    <col min="10" max="10" width="7.296875" customWidth="1"/>
    <col min="11" max="12" width="7.8984375" customWidth="1"/>
    <col min="13" max="13" width="7.296875" customWidth="1"/>
    <col min="14" max="14" width="8.3984375" customWidth="1"/>
    <col min="15" max="16" width="4.09765625" customWidth="1"/>
    <col min="17" max="17" width="11.19921875" customWidth="1"/>
    <col min="18" max="18" width="7.296875" customWidth="1"/>
    <col min="19" max="19" width="6.8984375" customWidth="1"/>
    <col min="20" max="64" width="8.3984375" customWidth="1"/>
  </cols>
  <sheetData>
    <row r="1" spans="1:37" ht="24.6">
      <c r="A1" s="276" t="str">
        <f>Altalanos!$A$6</f>
        <v>Kinder Kupa 3.</v>
      </c>
      <c r="B1" s="276"/>
      <c r="C1" s="276"/>
      <c r="D1" s="276"/>
      <c r="E1" s="276"/>
      <c r="F1" s="276"/>
      <c r="G1" s="164"/>
      <c r="H1" s="165" t="s">
        <v>40</v>
      </c>
      <c r="I1" s="166"/>
      <c r="J1" s="167"/>
      <c r="L1" s="168"/>
      <c r="M1" s="169"/>
      <c r="N1" s="170"/>
      <c r="O1" s="170"/>
      <c r="P1" s="170"/>
      <c r="Q1" s="171"/>
      <c r="R1" s="170"/>
      <c r="S1" s="172"/>
      <c r="AB1" s="173" t="e">
        <f>IF(Y5=1,CONCATENATE(VLOOKUP(Y3,AA16:AH27,2)),CONCATENATE(VLOOKUP(Y3,AA2:AK13,2)))</f>
        <v>#N/A</v>
      </c>
      <c r="AC1" s="173" t="e">
        <f>IF(Y5=1,CONCATENATE(VLOOKUP(Y3,AA16:AK27,3)),CONCATENATE(VLOOKUP(Y3,AA2:AK13,3)))</f>
        <v>#N/A</v>
      </c>
      <c r="AD1" s="173" t="e">
        <f>IF(Y5=1,CONCATENATE(VLOOKUP(Y3,AA16:AK27,4)),CONCATENATE(VLOOKUP(Y3,AA2:AK13,4)))</f>
        <v>#N/A</v>
      </c>
      <c r="AE1" s="173" t="e">
        <f>IF(Y5=1,CONCATENATE(VLOOKUP(Y3,AA16:AK27,5)),CONCATENATE(VLOOKUP(Y3,AA2:AK13,5)))</f>
        <v>#N/A</v>
      </c>
      <c r="AF1" s="173" t="e">
        <f>IF(Y5=1,CONCATENATE(VLOOKUP(Y3,AA16:AK27,6)),CONCATENATE(VLOOKUP(Y3,AA2:AK13,6)))</f>
        <v>#N/A</v>
      </c>
      <c r="AG1" s="173" t="e">
        <f>IF(Y5=1,CONCATENATE(VLOOKUP(Y3,AA16:AK27,7)),CONCATENATE(VLOOKUP(Y3,AA2:AK13,7)))</f>
        <v>#N/A</v>
      </c>
      <c r="AH1" s="173" t="e">
        <f>IF(Y5=1,CONCATENATE(VLOOKUP(Y3,AA16:AK27,8)),CONCATENATE(VLOOKUP(Y3,AA2:AK13,8)))</f>
        <v>#N/A</v>
      </c>
      <c r="AI1" s="173" t="e">
        <f>IF(Y5=1,CONCATENATE(VLOOKUP(Y3,AA16:AK27,9)),CONCATENATE(VLOOKUP(Y3,AA2:AK13,9)))</f>
        <v>#N/A</v>
      </c>
      <c r="AJ1" s="173" t="e">
        <f>IF(Y5=1,CONCATENATE(VLOOKUP(Y3,AA16:AK27,10)),CONCATENATE(VLOOKUP(Y3,AA2:AK13,10)))</f>
        <v>#N/A</v>
      </c>
      <c r="AK1" s="173" t="e">
        <f>IF(Y5=1,CONCATENATE(VLOOKUP(Y3,AA16:AK27,11)),CONCATENATE(VLOOKUP(Y3,AA2:AK13,11)))</f>
        <v>#N/A</v>
      </c>
    </row>
    <row r="2" spans="1:37" ht="13.8">
      <c r="A2" s="174" t="s">
        <v>41</v>
      </c>
      <c r="B2" s="175"/>
      <c r="C2" s="175"/>
      <c r="D2" s="175"/>
      <c r="E2" s="290" t="str">
        <f>Altalanos!$B$8</f>
        <v>F10</v>
      </c>
      <c r="F2" s="175"/>
      <c r="G2" s="176"/>
      <c r="H2" s="177"/>
      <c r="I2" s="177"/>
      <c r="J2" s="178"/>
      <c r="K2" s="168"/>
      <c r="L2" s="168"/>
      <c r="M2" s="179"/>
      <c r="N2" s="180"/>
      <c r="O2" s="181"/>
      <c r="P2" s="180"/>
      <c r="Q2" s="181"/>
      <c r="R2" s="180"/>
      <c r="S2" s="172"/>
      <c r="Y2" s="182"/>
      <c r="Z2" s="183"/>
      <c r="AA2" s="183" t="s">
        <v>82</v>
      </c>
      <c r="AB2" s="184">
        <v>150</v>
      </c>
      <c r="AC2" s="184">
        <v>120</v>
      </c>
      <c r="AD2" s="184">
        <v>100</v>
      </c>
      <c r="AE2" s="184">
        <v>80</v>
      </c>
      <c r="AF2" s="184">
        <v>70</v>
      </c>
      <c r="AG2" s="184">
        <v>60</v>
      </c>
      <c r="AH2" s="184">
        <v>55</v>
      </c>
      <c r="AI2" s="184">
        <v>50</v>
      </c>
      <c r="AJ2" s="184">
        <v>45</v>
      </c>
      <c r="AK2" s="184">
        <v>40</v>
      </c>
    </row>
    <row r="3" spans="1:37" ht="13.8">
      <c r="A3" s="56" t="s">
        <v>27</v>
      </c>
      <c r="B3" s="56"/>
      <c r="C3" s="56"/>
      <c r="D3" s="56"/>
      <c r="E3" s="56" t="s">
        <v>15</v>
      </c>
      <c r="F3" s="56"/>
      <c r="G3" s="56"/>
      <c r="H3" s="56" t="s">
        <v>45</v>
      </c>
      <c r="I3" s="56"/>
      <c r="J3" s="185"/>
      <c r="K3" s="56"/>
      <c r="L3" s="57"/>
      <c r="M3" s="57" t="s">
        <v>46</v>
      </c>
      <c r="N3" s="186"/>
      <c r="O3" s="187"/>
      <c r="P3" s="186"/>
      <c r="Q3" s="188" t="s">
        <v>83</v>
      </c>
      <c r="R3" s="189" t="s">
        <v>84</v>
      </c>
      <c r="S3" s="189" t="s">
        <v>85</v>
      </c>
      <c r="Y3" s="183">
        <f>IF(H4="OB","A",IF(H4="IX","W",H4))</f>
        <v>0</v>
      </c>
      <c r="Z3" s="183"/>
      <c r="AA3" s="183" t="s">
        <v>86</v>
      </c>
      <c r="AB3" s="184">
        <v>120</v>
      </c>
      <c r="AC3" s="184">
        <v>90</v>
      </c>
      <c r="AD3" s="184">
        <v>65</v>
      </c>
      <c r="AE3" s="184">
        <v>55</v>
      </c>
      <c r="AF3" s="184">
        <v>50</v>
      </c>
      <c r="AG3" s="184">
        <v>45</v>
      </c>
      <c r="AH3" s="184">
        <v>40</v>
      </c>
      <c r="AI3" s="184">
        <v>35</v>
      </c>
      <c r="AJ3" s="184">
        <v>25</v>
      </c>
      <c r="AK3" s="184">
        <v>20</v>
      </c>
    </row>
    <row r="4" spans="1:37" ht="13.8">
      <c r="A4" s="277" t="str">
        <f>Altalanos!$A$10</f>
        <v>2022.04.02-04</v>
      </c>
      <c r="B4" s="277"/>
      <c r="C4" s="277"/>
      <c r="D4" s="190"/>
      <c r="E4" s="191" t="str">
        <f>Altalanos!$C$10</f>
        <v>Mogyoród</v>
      </c>
      <c r="F4" s="191"/>
      <c r="G4" s="191"/>
      <c r="H4" s="192"/>
      <c r="I4" s="191"/>
      <c r="J4" s="193"/>
      <c r="K4" s="192"/>
      <c r="L4" s="194"/>
      <c r="M4" s="195" t="str">
        <f>Altalanos!$E$10</f>
        <v>Krupanics Veronika</v>
      </c>
      <c r="N4" s="196"/>
      <c r="O4" s="197"/>
      <c r="P4" s="196"/>
      <c r="Q4" s="198" t="s">
        <v>87</v>
      </c>
      <c r="R4" s="199" t="s">
        <v>88</v>
      </c>
      <c r="S4" s="199" t="s">
        <v>89</v>
      </c>
      <c r="Y4" s="183"/>
      <c r="Z4" s="183"/>
      <c r="AA4" s="183" t="s">
        <v>90</v>
      </c>
      <c r="AB4" s="184">
        <v>90</v>
      </c>
      <c r="AC4" s="184">
        <v>60</v>
      </c>
      <c r="AD4" s="184">
        <v>45</v>
      </c>
      <c r="AE4" s="184">
        <v>34</v>
      </c>
      <c r="AF4" s="184">
        <v>27</v>
      </c>
      <c r="AG4" s="184">
        <v>22</v>
      </c>
      <c r="AH4" s="184">
        <v>18</v>
      </c>
      <c r="AI4" s="184">
        <v>15</v>
      </c>
      <c r="AJ4" s="184">
        <v>12</v>
      </c>
      <c r="AK4" s="184">
        <v>9</v>
      </c>
    </row>
    <row r="5" spans="1:37" ht="13.8">
      <c r="A5" s="33"/>
      <c r="B5" s="33" t="s">
        <v>91</v>
      </c>
      <c r="C5" s="200" t="s">
        <v>92</v>
      </c>
      <c r="D5" s="33" t="s">
        <v>93</v>
      </c>
      <c r="E5" s="33" t="s">
        <v>94</v>
      </c>
      <c r="F5" s="33"/>
      <c r="G5" s="33" t="s">
        <v>31</v>
      </c>
      <c r="H5" s="33"/>
      <c r="I5" s="33" t="s">
        <v>48</v>
      </c>
      <c r="J5" s="33"/>
      <c r="K5" s="201" t="s">
        <v>95</v>
      </c>
      <c r="L5" s="201" t="s">
        <v>96</v>
      </c>
      <c r="M5" s="201" t="s">
        <v>97</v>
      </c>
      <c r="N5" s="172"/>
      <c r="O5" s="172"/>
      <c r="P5" s="172"/>
      <c r="Q5" s="202" t="s">
        <v>98</v>
      </c>
      <c r="R5" s="203" t="s">
        <v>99</v>
      </c>
      <c r="S5" s="203" t="s">
        <v>100</v>
      </c>
      <c r="Y5" s="183">
        <f>IF(OR(Altalanos!$A$8="F1",Altalanos!$A$8="F2",Altalanos!$A$8="N1",Altalanos!$A$8="N2"),1,2)</f>
        <v>2</v>
      </c>
      <c r="Z5" s="183"/>
      <c r="AA5" s="183" t="s">
        <v>101</v>
      </c>
      <c r="AB5" s="184">
        <v>60</v>
      </c>
      <c r="AC5" s="184">
        <v>40</v>
      </c>
      <c r="AD5" s="184">
        <v>30</v>
      </c>
      <c r="AE5" s="184">
        <v>20</v>
      </c>
      <c r="AF5" s="184">
        <v>18</v>
      </c>
      <c r="AG5" s="184">
        <v>15</v>
      </c>
      <c r="AH5" s="184">
        <v>12</v>
      </c>
      <c r="AI5" s="184">
        <v>10</v>
      </c>
      <c r="AJ5" s="184">
        <v>8</v>
      </c>
      <c r="AK5" s="184">
        <v>6</v>
      </c>
    </row>
    <row r="6" spans="1:37" ht="13.8">
      <c r="A6" s="204"/>
      <c r="B6" s="204"/>
      <c r="C6" s="205"/>
      <c r="D6" s="204"/>
      <c r="E6" s="204"/>
      <c r="F6" s="204"/>
      <c r="G6" s="204"/>
      <c r="H6" s="204"/>
      <c r="I6" s="204"/>
      <c r="J6" s="204"/>
      <c r="K6" s="204"/>
      <c r="L6" s="204"/>
      <c r="M6" s="204"/>
      <c r="N6" s="172"/>
      <c r="O6" s="172"/>
      <c r="P6" s="172"/>
      <c r="Q6" s="172"/>
      <c r="R6" s="172"/>
      <c r="S6" s="172"/>
      <c r="Y6" s="183"/>
      <c r="Z6" s="183"/>
      <c r="AA6" s="183" t="s">
        <v>102</v>
      </c>
      <c r="AB6" s="184">
        <v>40</v>
      </c>
      <c r="AC6" s="184">
        <v>25</v>
      </c>
      <c r="AD6" s="184">
        <v>18</v>
      </c>
      <c r="AE6" s="184">
        <v>13</v>
      </c>
      <c r="AF6" s="184">
        <v>10</v>
      </c>
      <c r="AG6" s="184">
        <v>8</v>
      </c>
      <c r="AH6" s="184">
        <v>6</v>
      </c>
      <c r="AI6" s="184">
        <v>5</v>
      </c>
      <c r="AJ6" s="184">
        <v>4</v>
      </c>
      <c r="AK6" s="184">
        <v>3</v>
      </c>
    </row>
    <row r="7" spans="1:37" ht="13.8">
      <c r="A7" s="206" t="s">
        <v>82</v>
      </c>
      <c r="B7" s="207">
        <v>5</v>
      </c>
      <c r="C7" s="208">
        <f>IF($B7="","",VLOOKUP($B7,'F10 előkészítő'!$A$7:$O$22,5))</f>
        <v>0</v>
      </c>
      <c r="D7" s="208">
        <f>IF($B7="","",VLOOKUP($B7,'F10 előkészítő'!$A$7:$O$22,15))</f>
        <v>0</v>
      </c>
      <c r="E7" s="278" t="str">
        <f>UPPER(IF($B7="","",VLOOKUP($B7,'F10 előkészítő'!$A$7:$O$22,2)))</f>
        <v>ORBÁN</v>
      </c>
      <c r="F7" s="278"/>
      <c r="G7" s="278" t="str">
        <f>IF($B7="","",VLOOKUP($B7,'F10 előkészítő'!$A$7:$O$22,3))</f>
        <v>Arisztid</v>
      </c>
      <c r="H7" s="278"/>
      <c r="I7" s="209" t="str">
        <f>IF($B7="","",VLOOKUP($B7,'F10 előkészítő'!$A$7:$O$22,4))</f>
        <v>T.Műhely</v>
      </c>
      <c r="J7" s="204"/>
      <c r="K7" s="210">
        <v>3</v>
      </c>
      <c r="L7" s="211" t="e">
        <f>IF(K7="","",CONCATENATE(VLOOKUP($Y$3,$AB$1:$AK$1,K7)," pont"))</f>
        <v>#N/A</v>
      </c>
      <c r="M7" s="212"/>
      <c r="N7" s="172"/>
      <c r="O7" s="172"/>
      <c r="P7" s="172"/>
      <c r="Q7" s="172"/>
      <c r="R7" s="172"/>
      <c r="S7" s="172"/>
      <c r="Y7" s="183"/>
      <c r="Z7" s="183"/>
      <c r="AA7" s="183" t="s">
        <v>103</v>
      </c>
      <c r="AB7" s="184">
        <v>25</v>
      </c>
      <c r="AC7" s="184">
        <v>15</v>
      </c>
      <c r="AD7" s="184">
        <v>13</v>
      </c>
      <c r="AE7" s="184">
        <v>8</v>
      </c>
      <c r="AF7" s="184">
        <v>6</v>
      </c>
      <c r="AG7" s="184">
        <v>4</v>
      </c>
      <c r="AH7" s="184">
        <v>3</v>
      </c>
      <c r="AI7" s="184">
        <v>2</v>
      </c>
      <c r="AJ7" s="184">
        <v>1</v>
      </c>
      <c r="AK7" s="184">
        <v>0</v>
      </c>
    </row>
    <row r="8" spans="1:37" ht="13.8">
      <c r="A8" s="206"/>
      <c r="B8" s="213"/>
      <c r="C8" s="214"/>
      <c r="D8" s="214"/>
      <c r="E8" s="214"/>
      <c r="F8" s="214"/>
      <c r="G8" s="214"/>
      <c r="H8" s="214"/>
      <c r="I8" s="214"/>
      <c r="J8" s="204"/>
      <c r="K8" s="206"/>
      <c r="L8" s="206"/>
      <c r="M8" s="215"/>
      <c r="N8" s="172"/>
      <c r="O8" s="172"/>
      <c r="P8" s="172"/>
      <c r="Q8" s="172"/>
      <c r="R8" s="172"/>
      <c r="S8" s="172"/>
      <c r="Y8" s="183"/>
      <c r="Z8" s="183"/>
      <c r="AA8" s="183" t="s">
        <v>104</v>
      </c>
      <c r="AB8" s="184">
        <v>15</v>
      </c>
      <c r="AC8" s="184">
        <v>10</v>
      </c>
      <c r="AD8" s="184">
        <v>7</v>
      </c>
      <c r="AE8" s="184">
        <v>5</v>
      </c>
      <c r="AF8" s="184">
        <v>4</v>
      </c>
      <c r="AG8" s="184">
        <v>3</v>
      </c>
      <c r="AH8" s="184">
        <v>2</v>
      </c>
      <c r="AI8" s="184">
        <v>1</v>
      </c>
      <c r="AJ8" s="184">
        <v>0</v>
      </c>
      <c r="AK8" s="184">
        <v>0</v>
      </c>
    </row>
    <row r="9" spans="1:37" ht="13.8">
      <c r="A9" s="206" t="s">
        <v>105</v>
      </c>
      <c r="B9" s="207">
        <v>6</v>
      </c>
      <c r="C9" s="208">
        <f>IF($B9="","",VLOOKUP($B9,'F10 előkészítő'!$A$7:$O$22,5))</f>
        <v>0</v>
      </c>
      <c r="D9" s="208">
        <f>IF($B9="","",VLOOKUP($B9,'F10 előkészítő'!$A$7:$O$22,15))</f>
        <v>0</v>
      </c>
      <c r="E9" s="278" t="str">
        <f>UPPER(IF($B9="","",VLOOKUP($B9,'F10 előkészítő'!$A$7:$O$22,2)))</f>
        <v>SZŰCS</v>
      </c>
      <c r="F9" s="278"/>
      <c r="G9" s="278" t="str">
        <f>IF($B9="","",VLOOKUP($B9,'F10 előkészítő'!$A$7:$O$22,3))</f>
        <v>Mián</v>
      </c>
      <c r="H9" s="278"/>
      <c r="I9" s="209" t="str">
        <f>IF($B9="","",VLOOKUP($B9,'F10 előkészítő'!$A$7:$O$22,4))</f>
        <v>T.Műhely</v>
      </c>
      <c r="J9" s="204"/>
      <c r="K9" s="210">
        <v>1</v>
      </c>
      <c r="L9" s="211" t="e">
        <f>IF(K9="","",CONCATENATE(VLOOKUP($Y$3,$AB$1:$AK$1,K9)," pont"))</f>
        <v>#N/A</v>
      </c>
      <c r="M9" s="212"/>
      <c r="N9" s="172"/>
      <c r="O9" s="172"/>
      <c r="P9" s="172"/>
      <c r="Q9" s="172"/>
      <c r="R9" s="172"/>
      <c r="S9" s="172"/>
      <c r="Y9" s="183"/>
      <c r="Z9" s="183"/>
      <c r="AA9" s="183" t="s">
        <v>106</v>
      </c>
      <c r="AB9" s="184">
        <v>10</v>
      </c>
      <c r="AC9" s="184">
        <v>6</v>
      </c>
      <c r="AD9" s="184">
        <v>4</v>
      </c>
      <c r="AE9" s="184">
        <v>2</v>
      </c>
      <c r="AF9" s="184">
        <v>1</v>
      </c>
      <c r="AG9" s="184">
        <v>0</v>
      </c>
      <c r="AH9" s="184">
        <v>0</v>
      </c>
      <c r="AI9" s="184">
        <v>0</v>
      </c>
      <c r="AJ9" s="184">
        <v>0</v>
      </c>
      <c r="AK9" s="184">
        <v>0</v>
      </c>
    </row>
    <row r="10" spans="1:37" ht="13.8">
      <c r="A10" s="206"/>
      <c r="B10" s="213"/>
      <c r="C10" s="214"/>
      <c r="D10" s="214"/>
      <c r="E10" s="214"/>
      <c r="F10" s="214"/>
      <c r="G10" s="214"/>
      <c r="H10" s="214"/>
      <c r="I10" s="214"/>
      <c r="J10" s="204"/>
      <c r="K10" s="206"/>
      <c r="L10" s="206"/>
      <c r="M10" s="215"/>
      <c r="N10" s="172"/>
      <c r="O10" s="172"/>
      <c r="P10" s="172"/>
      <c r="Q10" s="172"/>
      <c r="R10" s="172"/>
      <c r="S10" s="172"/>
      <c r="Y10" s="183"/>
      <c r="Z10" s="183"/>
      <c r="AA10" s="183" t="s">
        <v>107</v>
      </c>
      <c r="AB10" s="184">
        <v>6</v>
      </c>
      <c r="AC10" s="184">
        <v>3</v>
      </c>
      <c r="AD10" s="184">
        <v>2</v>
      </c>
      <c r="AE10" s="184">
        <v>1</v>
      </c>
      <c r="AF10" s="184">
        <v>0</v>
      </c>
      <c r="AG10" s="184">
        <v>0</v>
      </c>
      <c r="AH10" s="184">
        <v>0</v>
      </c>
      <c r="AI10" s="184">
        <v>0</v>
      </c>
      <c r="AJ10" s="184">
        <v>0</v>
      </c>
      <c r="AK10" s="184">
        <v>0</v>
      </c>
    </row>
    <row r="11" spans="1:37" ht="13.8">
      <c r="A11" s="206" t="s">
        <v>108</v>
      </c>
      <c r="B11" s="207">
        <v>7</v>
      </c>
      <c r="C11" s="208">
        <f>IF($B11="","",VLOOKUP($B11,'F10 előkészítő'!$A$7:$O$22,5))</f>
        <v>0</v>
      </c>
      <c r="D11" s="208">
        <f>IF($B11="","",VLOOKUP($B11,'F10 előkészítő'!$A$7:$O$22,15))</f>
        <v>0</v>
      </c>
      <c r="E11" s="278" t="str">
        <f>UPPER(IF($B11="","",VLOOKUP($B11,'F10 előkészítő'!$A$7:$O$22,2)))</f>
        <v>BOROS</v>
      </c>
      <c r="F11" s="278"/>
      <c r="G11" s="278" t="str">
        <f>IF($B11="","",VLOOKUP($B11,'F10 előkészítő'!$A$7:$O$22,3))</f>
        <v>Balázs</v>
      </c>
      <c r="H11" s="278"/>
      <c r="I11" s="209" t="str">
        <f>IF($B11="","",VLOOKUP($B11,'F10 előkészítő'!$A$7:$O$22,4))</f>
        <v>Pasa</v>
      </c>
      <c r="J11" s="204"/>
      <c r="K11" s="210">
        <v>4</v>
      </c>
      <c r="L11" s="211" t="e">
        <f>IF(K11="","",CONCATENATE(VLOOKUP($Y$3,$AB$1:$AK$1,K11)," pont"))</f>
        <v>#N/A</v>
      </c>
      <c r="M11" s="212"/>
      <c r="N11" s="172"/>
      <c r="O11" s="172"/>
      <c r="P11" s="172"/>
      <c r="Q11" s="172"/>
      <c r="R11" s="172"/>
      <c r="S11" s="172"/>
      <c r="Y11" s="183"/>
      <c r="Z11" s="183"/>
      <c r="AA11" s="183" t="s">
        <v>109</v>
      </c>
      <c r="AB11" s="184">
        <v>3</v>
      </c>
      <c r="AC11" s="184">
        <v>2</v>
      </c>
      <c r="AD11" s="184">
        <v>1</v>
      </c>
      <c r="AE11" s="184">
        <v>0</v>
      </c>
      <c r="AF11" s="184">
        <v>0</v>
      </c>
      <c r="AG11" s="184">
        <v>0</v>
      </c>
      <c r="AH11" s="184">
        <v>0</v>
      </c>
      <c r="AI11" s="184">
        <v>0</v>
      </c>
      <c r="AJ11" s="184">
        <v>0</v>
      </c>
      <c r="AK11" s="184">
        <v>0</v>
      </c>
    </row>
    <row r="12" spans="1:37" ht="13.8">
      <c r="A12" s="206"/>
      <c r="B12" s="213"/>
      <c r="C12" s="214"/>
      <c r="D12" s="214"/>
      <c r="E12" s="214"/>
      <c r="F12" s="214"/>
      <c r="G12" s="214"/>
      <c r="H12" s="214"/>
      <c r="I12" s="214"/>
      <c r="J12" s="204"/>
      <c r="K12" s="205"/>
      <c r="L12" s="205"/>
      <c r="M12" s="216"/>
      <c r="Y12" s="183"/>
      <c r="Z12" s="183"/>
      <c r="AA12" s="183" t="s">
        <v>110</v>
      </c>
      <c r="AB12" s="217">
        <v>0</v>
      </c>
      <c r="AC12" s="217">
        <v>0</v>
      </c>
      <c r="AD12" s="217">
        <v>0</v>
      </c>
      <c r="AE12" s="217">
        <v>0</v>
      </c>
      <c r="AF12" s="217">
        <v>0</v>
      </c>
      <c r="AG12" s="217">
        <v>0</v>
      </c>
      <c r="AH12" s="217">
        <v>0</v>
      </c>
      <c r="AI12" s="217">
        <v>0</v>
      </c>
      <c r="AJ12" s="217">
        <v>0</v>
      </c>
      <c r="AK12" s="217">
        <v>0</v>
      </c>
    </row>
    <row r="13" spans="1:37" ht="13.8">
      <c r="A13" s="206" t="s">
        <v>111</v>
      </c>
      <c r="B13" s="207">
        <v>8</v>
      </c>
      <c r="C13" s="208">
        <f>IF($B13="","",VLOOKUP($B13,'F10 előkészítő'!$A$7:$O$22,5))</f>
        <v>0</v>
      </c>
      <c r="D13" s="208">
        <f>IF($B13="","",VLOOKUP($B13,'F10 előkészítő'!$A$7:$O$22,15))</f>
        <v>0</v>
      </c>
      <c r="E13" s="278" t="str">
        <f>UPPER(IF($B13="","",VLOOKUP($B13,'F10 előkészítő'!$A$7:$O$22,2)))</f>
        <v>GÉMES</v>
      </c>
      <c r="F13" s="278"/>
      <c r="G13" s="278" t="str">
        <f>IF($B13="","",VLOOKUP($B13,'F10 előkészítő'!$A$7:$O$22,3))</f>
        <v>Domonkos</v>
      </c>
      <c r="H13" s="278"/>
      <c r="I13" s="209" t="str">
        <f>IF($B13="","",VLOOKUP($B13,'F10 előkészítő'!$A$7:$O$22,4))</f>
        <v>Next</v>
      </c>
      <c r="J13" s="204"/>
      <c r="K13" s="210">
        <v>2</v>
      </c>
      <c r="L13" s="211" t="e">
        <f>IF(K13="","",CONCATENATE(VLOOKUP($Y$3,$AB$1:$AK$1,K13)," pont"))</f>
        <v>#N/A</v>
      </c>
      <c r="M13" s="212"/>
      <c r="Y13" s="183"/>
      <c r="Z13" s="183"/>
      <c r="AA13" s="183" t="s">
        <v>112</v>
      </c>
      <c r="AB13" s="217">
        <v>0</v>
      </c>
      <c r="AC13" s="217">
        <v>0</v>
      </c>
      <c r="AD13" s="217">
        <v>0</v>
      </c>
      <c r="AE13" s="217">
        <v>0</v>
      </c>
      <c r="AF13" s="217">
        <v>0</v>
      </c>
      <c r="AG13" s="217">
        <v>0</v>
      </c>
      <c r="AH13" s="217">
        <v>0</v>
      </c>
      <c r="AI13" s="217">
        <v>0</v>
      </c>
      <c r="AJ13" s="217">
        <v>0</v>
      </c>
      <c r="AK13" s="217">
        <v>0</v>
      </c>
    </row>
    <row r="14" spans="1:37" ht="13.8">
      <c r="A14" s="204"/>
      <c r="B14" s="204"/>
      <c r="C14" s="204"/>
      <c r="D14" s="204"/>
      <c r="E14" s="204"/>
      <c r="F14" s="204"/>
      <c r="G14" s="204"/>
      <c r="H14" s="204"/>
      <c r="I14" s="204"/>
      <c r="J14" s="204"/>
      <c r="K14" s="204"/>
      <c r="L14" s="204"/>
      <c r="M14" s="204"/>
      <c r="Y14" s="183"/>
      <c r="Z14" s="183"/>
      <c r="AA14" s="183"/>
      <c r="AB14" s="183"/>
      <c r="AC14" s="183"/>
      <c r="AD14" s="183"/>
      <c r="AE14" s="183"/>
      <c r="AF14" s="183"/>
      <c r="AG14" s="183"/>
      <c r="AH14" s="183"/>
      <c r="AI14" s="183"/>
      <c r="AJ14" s="183"/>
      <c r="AK14" s="183"/>
    </row>
    <row r="15" spans="1:37" ht="13.8">
      <c r="A15" s="204"/>
      <c r="B15" s="204"/>
      <c r="C15" s="204"/>
      <c r="D15" s="204"/>
      <c r="E15" s="204"/>
      <c r="F15" s="204"/>
      <c r="G15" s="204"/>
      <c r="H15" s="204"/>
      <c r="I15" s="204"/>
      <c r="J15" s="204"/>
      <c r="K15" s="204"/>
      <c r="L15" s="204"/>
      <c r="M15" s="204"/>
      <c r="Y15" s="183"/>
      <c r="Z15" s="183"/>
      <c r="AA15" s="183"/>
      <c r="AB15" s="183"/>
      <c r="AC15" s="183"/>
      <c r="AD15" s="183"/>
      <c r="AE15" s="183"/>
      <c r="AF15" s="183"/>
      <c r="AG15" s="183"/>
      <c r="AH15" s="183"/>
      <c r="AI15" s="183"/>
      <c r="AJ15" s="183"/>
      <c r="AK15" s="183"/>
    </row>
    <row r="16" spans="1:37" ht="13.8">
      <c r="A16" s="204"/>
      <c r="B16" s="204"/>
      <c r="C16" s="204"/>
      <c r="D16" s="204"/>
      <c r="E16" s="204"/>
      <c r="F16" s="204"/>
      <c r="G16" s="204"/>
      <c r="H16" s="204"/>
      <c r="I16" s="204"/>
      <c r="J16" s="204"/>
      <c r="K16" s="204"/>
      <c r="L16" s="204"/>
      <c r="M16" s="204"/>
      <c r="Y16" s="183"/>
      <c r="Z16" s="183"/>
      <c r="AA16" s="183" t="s">
        <v>82</v>
      </c>
      <c r="AB16" s="183">
        <v>300</v>
      </c>
      <c r="AC16" s="183">
        <v>250</v>
      </c>
      <c r="AD16" s="183">
        <v>220</v>
      </c>
      <c r="AE16" s="183">
        <v>180</v>
      </c>
      <c r="AF16" s="183">
        <v>160</v>
      </c>
      <c r="AG16" s="183">
        <v>150</v>
      </c>
      <c r="AH16" s="183">
        <v>140</v>
      </c>
      <c r="AI16" s="183">
        <v>130</v>
      </c>
      <c r="AJ16" s="183">
        <v>120</v>
      </c>
      <c r="AK16" s="183">
        <v>110</v>
      </c>
    </row>
    <row r="17" spans="1:37" ht="13.8">
      <c r="A17" s="204"/>
      <c r="B17" s="204"/>
      <c r="C17" s="204"/>
      <c r="D17" s="204"/>
      <c r="E17" s="204"/>
      <c r="F17" s="204"/>
      <c r="G17" s="204"/>
      <c r="H17" s="204"/>
      <c r="I17" s="204"/>
      <c r="J17" s="204"/>
      <c r="K17" s="204"/>
      <c r="L17" s="204"/>
      <c r="M17" s="204"/>
      <c r="Y17" s="183"/>
      <c r="Z17" s="183"/>
      <c r="AA17" s="183" t="s">
        <v>86</v>
      </c>
      <c r="AB17" s="183">
        <v>250</v>
      </c>
      <c r="AC17" s="183">
        <v>200</v>
      </c>
      <c r="AD17" s="183">
        <v>160</v>
      </c>
      <c r="AE17" s="183">
        <v>140</v>
      </c>
      <c r="AF17" s="183">
        <v>120</v>
      </c>
      <c r="AG17" s="183">
        <v>110</v>
      </c>
      <c r="AH17" s="183">
        <v>100</v>
      </c>
      <c r="AI17" s="183">
        <v>90</v>
      </c>
      <c r="AJ17" s="183">
        <v>80</v>
      </c>
      <c r="AK17" s="183">
        <v>70</v>
      </c>
    </row>
    <row r="18" spans="1:37" ht="18.75" customHeight="1">
      <c r="A18" s="204"/>
      <c r="B18" s="279"/>
      <c r="C18" s="279"/>
      <c r="D18" s="280" t="str">
        <f>E7</f>
        <v>ORBÁN</v>
      </c>
      <c r="E18" s="280"/>
      <c r="F18" s="280" t="str">
        <f>E9</f>
        <v>SZŰCS</v>
      </c>
      <c r="G18" s="280"/>
      <c r="H18" s="280" t="str">
        <f>E11</f>
        <v>BOROS</v>
      </c>
      <c r="I18" s="280"/>
      <c r="J18" s="280" t="str">
        <f>E13</f>
        <v>GÉMES</v>
      </c>
      <c r="K18" s="280"/>
      <c r="L18" s="204"/>
      <c r="M18" s="204"/>
      <c r="Y18" s="183"/>
      <c r="Z18" s="183"/>
      <c r="AA18" s="183" t="s">
        <v>90</v>
      </c>
      <c r="AB18" s="183">
        <v>200</v>
      </c>
      <c r="AC18" s="183">
        <v>150</v>
      </c>
      <c r="AD18" s="183">
        <v>130</v>
      </c>
      <c r="AE18" s="183">
        <v>110</v>
      </c>
      <c r="AF18" s="183">
        <v>95</v>
      </c>
      <c r="AG18" s="183">
        <v>80</v>
      </c>
      <c r="AH18" s="183">
        <v>70</v>
      </c>
      <c r="AI18" s="183">
        <v>60</v>
      </c>
      <c r="AJ18" s="183">
        <v>55</v>
      </c>
      <c r="AK18" s="183">
        <v>50</v>
      </c>
    </row>
    <row r="19" spans="1:37" ht="18.75" customHeight="1">
      <c r="A19" s="218" t="s">
        <v>82</v>
      </c>
      <c r="B19" s="281" t="str">
        <f>E7</f>
        <v>ORBÁN</v>
      </c>
      <c r="C19" s="281"/>
      <c r="D19" s="282"/>
      <c r="E19" s="282"/>
      <c r="F19" s="283" t="s">
        <v>177</v>
      </c>
      <c r="G19" s="283"/>
      <c r="H19" s="283" t="s">
        <v>178</v>
      </c>
      <c r="I19" s="283"/>
      <c r="J19" s="280" t="s">
        <v>116</v>
      </c>
      <c r="K19" s="280"/>
      <c r="L19" s="204"/>
      <c r="M19" s="204"/>
      <c r="Y19" s="183"/>
      <c r="Z19" s="183"/>
      <c r="AA19" s="183" t="s">
        <v>101</v>
      </c>
      <c r="AB19" s="183">
        <v>150</v>
      </c>
      <c r="AC19" s="183">
        <v>120</v>
      </c>
      <c r="AD19" s="183">
        <v>100</v>
      </c>
      <c r="AE19" s="183">
        <v>80</v>
      </c>
      <c r="AF19" s="183">
        <v>70</v>
      </c>
      <c r="AG19" s="183">
        <v>60</v>
      </c>
      <c r="AH19" s="183">
        <v>55</v>
      </c>
      <c r="AI19" s="183">
        <v>50</v>
      </c>
      <c r="AJ19" s="183">
        <v>45</v>
      </c>
      <c r="AK19" s="183">
        <v>40</v>
      </c>
    </row>
    <row r="20" spans="1:37" ht="18.75" customHeight="1">
      <c r="A20" s="218" t="s">
        <v>105</v>
      </c>
      <c r="B20" s="281" t="str">
        <f>E9</f>
        <v>SZŰCS</v>
      </c>
      <c r="C20" s="281"/>
      <c r="D20" s="291" t="s">
        <v>175</v>
      </c>
      <c r="E20" s="291"/>
      <c r="F20" s="282"/>
      <c r="G20" s="282"/>
      <c r="H20" s="283" t="s">
        <v>118</v>
      </c>
      <c r="I20" s="283"/>
      <c r="J20" s="283" t="s">
        <v>175</v>
      </c>
      <c r="K20" s="283"/>
      <c r="L20" s="204"/>
      <c r="M20" s="204"/>
      <c r="Y20" s="183"/>
      <c r="Z20" s="183"/>
      <c r="AA20" s="183" t="s">
        <v>102</v>
      </c>
      <c r="AB20" s="183">
        <v>120</v>
      </c>
      <c r="AC20" s="183">
        <v>90</v>
      </c>
      <c r="AD20" s="183">
        <v>65</v>
      </c>
      <c r="AE20" s="183">
        <v>55</v>
      </c>
      <c r="AF20" s="183">
        <v>50</v>
      </c>
      <c r="AG20" s="183">
        <v>45</v>
      </c>
      <c r="AH20" s="183">
        <v>40</v>
      </c>
      <c r="AI20" s="183">
        <v>35</v>
      </c>
      <c r="AJ20" s="183">
        <v>25</v>
      </c>
      <c r="AK20" s="183">
        <v>20</v>
      </c>
    </row>
    <row r="21" spans="1:37" ht="18.75" customHeight="1">
      <c r="A21" s="218" t="s">
        <v>108</v>
      </c>
      <c r="B21" s="281" t="str">
        <f>E11</f>
        <v>BOROS</v>
      </c>
      <c r="C21" s="281"/>
      <c r="D21" s="283" t="s">
        <v>179</v>
      </c>
      <c r="E21" s="283"/>
      <c r="F21" s="283" t="s">
        <v>115</v>
      </c>
      <c r="G21" s="283"/>
      <c r="H21" s="282"/>
      <c r="I21" s="282"/>
      <c r="J21" s="283" t="s">
        <v>180</v>
      </c>
      <c r="K21" s="283"/>
      <c r="L21" s="204"/>
      <c r="M21" s="204"/>
      <c r="Y21" s="183"/>
      <c r="Z21" s="183"/>
      <c r="AA21" s="183" t="s">
        <v>103</v>
      </c>
      <c r="AB21" s="183">
        <v>90</v>
      </c>
      <c r="AC21" s="183">
        <v>60</v>
      </c>
      <c r="AD21" s="183">
        <v>45</v>
      </c>
      <c r="AE21" s="183">
        <v>34</v>
      </c>
      <c r="AF21" s="183">
        <v>27</v>
      </c>
      <c r="AG21" s="183">
        <v>22</v>
      </c>
      <c r="AH21" s="183">
        <v>18</v>
      </c>
      <c r="AI21" s="183">
        <v>15</v>
      </c>
      <c r="AJ21" s="183">
        <v>12</v>
      </c>
      <c r="AK21" s="183">
        <v>9</v>
      </c>
    </row>
    <row r="22" spans="1:37" ht="18.75" customHeight="1">
      <c r="A22" s="218" t="s">
        <v>111</v>
      </c>
      <c r="B22" s="281" t="str">
        <f>E13</f>
        <v>GÉMES</v>
      </c>
      <c r="C22" s="281"/>
      <c r="D22" s="283" t="s">
        <v>113</v>
      </c>
      <c r="E22" s="283"/>
      <c r="F22" s="283" t="s">
        <v>177</v>
      </c>
      <c r="G22" s="283"/>
      <c r="H22" s="280" t="s">
        <v>181</v>
      </c>
      <c r="I22" s="280"/>
      <c r="J22" s="282"/>
      <c r="K22" s="282"/>
      <c r="L22" s="204"/>
      <c r="M22" s="204"/>
      <c r="Y22" s="183"/>
      <c r="Z22" s="183"/>
      <c r="AA22" s="183" t="s">
        <v>104</v>
      </c>
      <c r="AB22" s="183">
        <v>60</v>
      </c>
      <c r="AC22" s="183">
        <v>40</v>
      </c>
      <c r="AD22" s="183">
        <v>30</v>
      </c>
      <c r="AE22" s="183">
        <v>20</v>
      </c>
      <c r="AF22" s="183">
        <v>18</v>
      </c>
      <c r="AG22" s="183">
        <v>15</v>
      </c>
      <c r="AH22" s="183">
        <v>12</v>
      </c>
      <c r="AI22" s="183">
        <v>10</v>
      </c>
      <c r="AJ22" s="183">
        <v>8</v>
      </c>
      <c r="AK22" s="183">
        <v>6</v>
      </c>
    </row>
    <row r="23" spans="1:37" ht="13.8">
      <c r="A23" s="204"/>
      <c r="B23" s="204"/>
      <c r="C23" s="204"/>
      <c r="D23" s="204"/>
      <c r="E23" s="204"/>
      <c r="F23" s="204"/>
      <c r="G23" s="204"/>
      <c r="H23" s="204"/>
      <c r="I23" s="204"/>
      <c r="J23" s="204"/>
      <c r="K23" s="204"/>
      <c r="L23" s="204"/>
      <c r="M23" s="204"/>
      <c r="Y23" s="183"/>
      <c r="Z23" s="183"/>
      <c r="AA23" s="183" t="s">
        <v>106</v>
      </c>
      <c r="AB23" s="183">
        <v>40</v>
      </c>
      <c r="AC23" s="183">
        <v>25</v>
      </c>
      <c r="AD23" s="183">
        <v>18</v>
      </c>
      <c r="AE23" s="183">
        <v>13</v>
      </c>
      <c r="AF23" s="183">
        <v>8</v>
      </c>
      <c r="AG23" s="183">
        <v>7</v>
      </c>
      <c r="AH23" s="183">
        <v>6</v>
      </c>
      <c r="AI23" s="183">
        <v>5</v>
      </c>
      <c r="AJ23" s="183">
        <v>4</v>
      </c>
      <c r="AK23" s="183">
        <v>3</v>
      </c>
    </row>
    <row r="24" spans="1:37" ht="13.8">
      <c r="A24" s="204"/>
      <c r="B24" s="204"/>
      <c r="C24" s="204"/>
      <c r="D24" s="204"/>
      <c r="E24" s="204"/>
      <c r="F24" s="204"/>
      <c r="G24" s="204"/>
      <c r="H24" s="204"/>
      <c r="I24" s="204"/>
      <c r="J24" s="204"/>
      <c r="K24" s="204"/>
      <c r="L24" s="204"/>
      <c r="M24" s="204"/>
      <c r="Y24" s="183"/>
      <c r="Z24" s="183"/>
      <c r="AA24" s="183" t="s">
        <v>107</v>
      </c>
      <c r="AB24" s="183">
        <v>25</v>
      </c>
      <c r="AC24" s="183">
        <v>15</v>
      </c>
      <c r="AD24" s="183">
        <v>13</v>
      </c>
      <c r="AE24" s="183">
        <v>7</v>
      </c>
      <c r="AF24" s="183">
        <v>6</v>
      </c>
      <c r="AG24" s="183">
        <v>5</v>
      </c>
      <c r="AH24" s="183">
        <v>4</v>
      </c>
      <c r="AI24" s="183">
        <v>3</v>
      </c>
      <c r="AJ24" s="183">
        <v>2</v>
      </c>
      <c r="AK24" s="183">
        <v>1</v>
      </c>
    </row>
    <row r="25" spans="1:37" ht="13.8">
      <c r="A25" s="204"/>
      <c r="B25" s="204"/>
      <c r="C25" s="204"/>
      <c r="D25" s="204"/>
      <c r="E25" s="204"/>
      <c r="F25" s="204"/>
      <c r="G25" s="204"/>
      <c r="H25" s="204"/>
      <c r="I25" s="204"/>
      <c r="J25" s="204"/>
      <c r="K25" s="204"/>
      <c r="L25" s="204"/>
      <c r="M25" s="204"/>
      <c r="Y25" s="183"/>
      <c r="Z25" s="183"/>
      <c r="AA25" s="183" t="s">
        <v>109</v>
      </c>
      <c r="AB25" s="183">
        <v>15</v>
      </c>
      <c r="AC25" s="183">
        <v>10</v>
      </c>
      <c r="AD25" s="183">
        <v>8</v>
      </c>
      <c r="AE25" s="183">
        <v>4</v>
      </c>
      <c r="AF25" s="183">
        <v>3</v>
      </c>
      <c r="AG25" s="183">
        <v>2</v>
      </c>
      <c r="AH25" s="183">
        <v>1</v>
      </c>
      <c r="AI25" s="183">
        <v>0</v>
      </c>
      <c r="AJ25" s="183">
        <v>0</v>
      </c>
      <c r="AK25" s="183">
        <v>0</v>
      </c>
    </row>
    <row r="26" spans="1:37" ht="13.8">
      <c r="A26" s="204"/>
      <c r="B26" s="204"/>
      <c r="C26" s="204"/>
      <c r="D26" s="204"/>
      <c r="E26" s="204"/>
      <c r="F26" s="204"/>
      <c r="G26" s="204"/>
      <c r="H26" s="204"/>
      <c r="I26" s="204"/>
      <c r="J26" s="204"/>
      <c r="K26" s="204"/>
      <c r="L26" s="204"/>
      <c r="M26" s="204"/>
      <c r="Y26" s="183"/>
      <c r="Z26" s="183"/>
      <c r="AA26" s="183" t="s">
        <v>110</v>
      </c>
      <c r="AB26" s="183">
        <v>10</v>
      </c>
      <c r="AC26" s="183">
        <v>6</v>
      </c>
      <c r="AD26" s="183">
        <v>4</v>
      </c>
      <c r="AE26" s="183">
        <v>2</v>
      </c>
      <c r="AF26" s="183">
        <v>1</v>
      </c>
      <c r="AG26" s="183">
        <v>0</v>
      </c>
      <c r="AH26" s="183">
        <v>0</v>
      </c>
      <c r="AI26" s="183">
        <v>0</v>
      </c>
      <c r="AJ26" s="183">
        <v>0</v>
      </c>
      <c r="AK26" s="183">
        <v>0</v>
      </c>
    </row>
    <row r="27" spans="1:37" ht="13.8">
      <c r="A27" s="204"/>
      <c r="B27" s="204"/>
      <c r="C27" s="204"/>
      <c r="D27" s="204"/>
      <c r="E27" s="204"/>
      <c r="F27" s="204"/>
      <c r="G27" s="204"/>
      <c r="H27" s="204"/>
      <c r="I27" s="204"/>
      <c r="J27" s="204"/>
      <c r="K27" s="204"/>
      <c r="L27" s="204"/>
      <c r="M27" s="204"/>
      <c r="Y27" s="183"/>
      <c r="Z27" s="183"/>
      <c r="AA27" s="183" t="s">
        <v>112</v>
      </c>
      <c r="AB27" s="183">
        <v>3</v>
      </c>
      <c r="AC27" s="183">
        <v>2</v>
      </c>
      <c r="AD27" s="183">
        <v>1</v>
      </c>
      <c r="AE27" s="183">
        <v>0</v>
      </c>
      <c r="AF27" s="183">
        <v>0</v>
      </c>
      <c r="AG27" s="183">
        <v>0</v>
      </c>
      <c r="AH27" s="183">
        <v>0</v>
      </c>
      <c r="AI27" s="183">
        <v>0</v>
      </c>
      <c r="AJ27" s="183">
        <v>0</v>
      </c>
      <c r="AK27" s="183">
        <v>0</v>
      </c>
    </row>
    <row r="28" spans="1:37" ht="13.8">
      <c r="A28" s="204"/>
      <c r="B28" s="204"/>
      <c r="C28" s="204"/>
      <c r="D28" s="204"/>
      <c r="E28" s="204"/>
      <c r="F28" s="204"/>
      <c r="G28" s="204"/>
      <c r="H28" s="204"/>
      <c r="I28" s="204"/>
      <c r="J28" s="204"/>
      <c r="K28" s="204"/>
      <c r="L28" s="204"/>
      <c r="M28" s="204"/>
    </row>
    <row r="29" spans="1:37" ht="13.8">
      <c r="A29" s="204"/>
      <c r="B29" s="204"/>
      <c r="C29" s="204"/>
      <c r="D29" s="204"/>
      <c r="E29" s="204"/>
      <c r="F29" s="204"/>
      <c r="G29" s="204"/>
      <c r="H29" s="204"/>
      <c r="I29" s="204"/>
      <c r="J29" s="204"/>
      <c r="K29" s="204"/>
      <c r="L29" s="204"/>
      <c r="M29" s="204"/>
    </row>
    <row r="30" spans="1:37" ht="13.8">
      <c r="A30" s="204"/>
      <c r="B30" s="204"/>
      <c r="C30" s="204"/>
      <c r="D30" s="204"/>
      <c r="E30" s="204"/>
      <c r="F30" s="204"/>
      <c r="G30" s="204"/>
      <c r="H30" s="204"/>
      <c r="I30" s="204"/>
      <c r="J30" s="204"/>
      <c r="K30" s="204"/>
      <c r="L30" s="204"/>
      <c r="M30" s="204"/>
    </row>
    <row r="31" spans="1:37" ht="13.8">
      <c r="A31" s="204"/>
      <c r="B31" s="204"/>
      <c r="C31" s="204"/>
      <c r="D31" s="204"/>
      <c r="E31" s="204"/>
      <c r="F31" s="204"/>
      <c r="G31" s="204"/>
      <c r="H31" s="204"/>
      <c r="I31" s="204"/>
      <c r="J31" s="204"/>
      <c r="K31" s="204"/>
      <c r="L31" s="204"/>
      <c r="M31" s="204"/>
    </row>
    <row r="32" spans="1:37" ht="13.8">
      <c r="A32" s="204"/>
      <c r="B32" s="204"/>
      <c r="C32" s="204"/>
      <c r="D32" s="204"/>
      <c r="E32" s="204"/>
      <c r="F32" s="204"/>
      <c r="G32" s="204"/>
      <c r="H32" s="204"/>
      <c r="I32" s="204"/>
      <c r="J32" s="204"/>
      <c r="K32" s="204"/>
      <c r="L32" s="219"/>
      <c r="M32" s="204"/>
      <c r="O32" s="172"/>
      <c r="P32" s="172"/>
      <c r="Q32" s="172"/>
      <c r="R32" s="172"/>
      <c r="S32" s="172"/>
    </row>
    <row r="33" spans="1:19" ht="13.8">
      <c r="A33" s="220" t="s">
        <v>93</v>
      </c>
      <c r="B33" s="221"/>
      <c r="C33" s="222"/>
      <c r="D33" s="223" t="s">
        <v>119</v>
      </c>
      <c r="E33" s="224" t="s">
        <v>120</v>
      </c>
      <c r="F33" s="225"/>
      <c r="G33" s="223" t="s">
        <v>119</v>
      </c>
      <c r="H33" s="224" t="s">
        <v>121</v>
      </c>
      <c r="I33" s="226"/>
      <c r="J33" s="224" t="s">
        <v>122</v>
      </c>
      <c r="K33" s="227" t="s">
        <v>123</v>
      </c>
      <c r="L33" s="33"/>
      <c r="M33" s="225"/>
      <c r="O33" s="172"/>
      <c r="P33" s="228"/>
      <c r="Q33" s="228"/>
      <c r="R33" s="186"/>
      <c r="S33" s="172"/>
    </row>
    <row r="34" spans="1:19" ht="13.8">
      <c r="A34" s="229" t="s">
        <v>124</v>
      </c>
      <c r="B34" s="230"/>
      <c r="C34" s="231"/>
      <c r="D34" s="232"/>
      <c r="E34" s="284"/>
      <c r="F34" s="284"/>
      <c r="G34" s="233" t="s">
        <v>125</v>
      </c>
      <c r="H34" s="230"/>
      <c r="I34" s="234"/>
      <c r="J34" s="235"/>
      <c r="K34" s="236" t="s">
        <v>126</v>
      </c>
      <c r="L34" s="237"/>
      <c r="M34" s="238"/>
      <c r="O34" s="172"/>
      <c r="P34" s="187"/>
      <c r="Q34" s="187"/>
      <c r="R34" s="239"/>
      <c r="S34" s="172"/>
    </row>
    <row r="35" spans="1:19" ht="13.8">
      <c r="A35" s="240" t="s">
        <v>127</v>
      </c>
      <c r="B35" s="241"/>
      <c r="C35" s="242"/>
      <c r="D35" s="243"/>
      <c r="E35" s="285"/>
      <c r="F35" s="285"/>
      <c r="G35" s="244" t="s">
        <v>128</v>
      </c>
      <c r="H35" s="245"/>
      <c r="I35" s="246"/>
      <c r="J35" s="247"/>
      <c r="K35" s="248"/>
      <c r="L35" s="219"/>
      <c r="M35" s="249"/>
      <c r="O35" s="172"/>
      <c r="P35" s="239"/>
      <c r="Q35" s="250"/>
      <c r="R35" s="239"/>
      <c r="S35" s="172"/>
    </row>
    <row r="36" spans="1:19" ht="13.8">
      <c r="A36" s="251"/>
      <c r="B36" s="252"/>
      <c r="C36" s="253"/>
      <c r="D36" s="243"/>
      <c r="E36" s="254"/>
      <c r="F36" s="255"/>
      <c r="G36" s="244" t="s">
        <v>129</v>
      </c>
      <c r="H36" s="245"/>
      <c r="I36" s="246"/>
      <c r="J36" s="247"/>
      <c r="K36" s="236" t="s">
        <v>130</v>
      </c>
      <c r="L36" s="237"/>
      <c r="M36" s="238"/>
      <c r="O36" s="172"/>
      <c r="P36" s="187"/>
      <c r="Q36" s="187"/>
      <c r="R36" s="239"/>
      <c r="S36" s="172"/>
    </row>
    <row r="37" spans="1:19" ht="13.8">
      <c r="A37" s="256"/>
      <c r="B37" s="257"/>
      <c r="C37" s="258"/>
      <c r="D37" s="243"/>
      <c r="E37" s="254"/>
      <c r="F37" s="255"/>
      <c r="G37" s="244" t="s">
        <v>131</v>
      </c>
      <c r="H37" s="245"/>
      <c r="I37" s="246"/>
      <c r="J37" s="247"/>
      <c r="K37" s="259"/>
      <c r="L37" s="255"/>
      <c r="M37" s="260"/>
      <c r="O37" s="172"/>
      <c r="P37" s="239"/>
      <c r="Q37" s="250"/>
      <c r="R37" s="239"/>
      <c r="S37" s="172"/>
    </row>
    <row r="38" spans="1:19" ht="13.8">
      <c r="A38" s="261"/>
      <c r="B38" s="262"/>
      <c r="C38" s="263"/>
      <c r="D38" s="243"/>
      <c r="E38" s="254"/>
      <c r="F38" s="255"/>
      <c r="G38" s="244" t="s">
        <v>132</v>
      </c>
      <c r="H38" s="245"/>
      <c r="I38" s="246"/>
      <c r="J38" s="247"/>
      <c r="K38" s="240"/>
      <c r="L38" s="219"/>
      <c r="M38" s="249"/>
      <c r="O38" s="172"/>
      <c r="P38" s="239"/>
      <c r="Q38" s="250"/>
      <c r="R38" s="239"/>
      <c r="S38" s="172"/>
    </row>
    <row r="39" spans="1:19" ht="13.8">
      <c r="A39" s="264"/>
      <c r="B39" s="265"/>
      <c r="C39" s="258"/>
      <c r="D39" s="243"/>
      <c r="E39" s="254"/>
      <c r="F39" s="255"/>
      <c r="G39" s="244" t="s">
        <v>133</v>
      </c>
      <c r="H39" s="245"/>
      <c r="I39" s="246"/>
      <c r="J39" s="247"/>
      <c r="K39" s="236" t="s">
        <v>44</v>
      </c>
      <c r="L39" s="237"/>
      <c r="M39" s="238"/>
      <c r="O39" s="172"/>
      <c r="P39" s="187"/>
      <c r="Q39" s="187"/>
      <c r="R39" s="239"/>
      <c r="S39" s="172"/>
    </row>
    <row r="40" spans="1:19" ht="13.8">
      <c r="A40" s="264"/>
      <c r="B40" s="265"/>
      <c r="C40" s="266"/>
      <c r="D40" s="243"/>
      <c r="E40" s="254"/>
      <c r="F40" s="255"/>
      <c r="G40" s="244" t="s">
        <v>134</v>
      </c>
      <c r="H40" s="245"/>
      <c r="I40" s="246"/>
      <c r="J40" s="247"/>
      <c r="K40" s="259"/>
      <c r="L40" s="255"/>
      <c r="M40" s="260"/>
      <c r="O40" s="172"/>
      <c r="P40" s="239"/>
      <c r="Q40" s="250"/>
      <c r="R40" s="239"/>
      <c r="S40" s="172"/>
    </row>
    <row r="41" spans="1:19" ht="13.8">
      <c r="A41" s="267"/>
      <c r="B41" s="268"/>
      <c r="C41" s="269"/>
      <c r="D41" s="270"/>
      <c r="E41" s="271"/>
      <c r="F41" s="219"/>
      <c r="G41" s="272" t="s">
        <v>135</v>
      </c>
      <c r="H41" s="241"/>
      <c r="I41" s="273"/>
      <c r="J41" s="274"/>
      <c r="K41" s="240" t="str">
        <f>M4</f>
        <v>Krupanics Veronika</v>
      </c>
      <c r="L41" s="219"/>
      <c r="M41" s="249"/>
      <c r="O41" s="172"/>
      <c r="P41" s="239"/>
      <c r="Q41" s="250"/>
      <c r="R41" s="275"/>
      <c r="S41" s="172"/>
    </row>
    <row r="42" spans="1:19" ht="13.8">
      <c r="O42" s="172"/>
      <c r="P42" s="172"/>
      <c r="Q42" s="172"/>
      <c r="R42" s="172"/>
      <c r="S42" s="172"/>
    </row>
    <row r="43" spans="1:19" ht="13.8">
      <c r="O43" s="172"/>
      <c r="P43" s="172"/>
      <c r="Q43" s="172"/>
      <c r="R43" s="172"/>
      <c r="S43" s="172"/>
    </row>
  </sheetData>
  <mergeCells count="37">
    <mergeCell ref="E35:F35"/>
    <mergeCell ref="B22:C22"/>
    <mergeCell ref="D22:E22"/>
    <mergeCell ref="F22:G22"/>
    <mergeCell ref="H22:I22"/>
    <mergeCell ref="J22:K22"/>
    <mergeCell ref="E34:F34"/>
    <mergeCell ref="B20:C20"/>
    <mergeCell ref="D20:E20"/>
    <mergeCell ref="F20:G20"/>
    <mergeCell ref="H20:I20"/>
    <mergeCell ref="J20:K20"/>
    <mergeCell ref="B21:C21"/>
    <mergeCell ref="D21:E21"/>
    <mergeCell ref="F21:G21"/>
    <mergeCell ref="H21:I21"/>
    <mergeCell ref="J21:K21"/>
    <mergeCell ref="J18:K18"/>
    <mergeCell ref="B19:C19"/>
    <mergeCell ref="D19:E19"/>
    <mergeCell ref="F19:G19"/>
    <mergeCell ref="H19:I19"/>
    <mergeCell ref="J19:K19"/>
    <mergeCell ref="E11:F11"/>
    <mergeCell ref="G11:H11"/>
    <mergeCell ref="E13:F13"/>
    <mergeCell ref="G13:H13"/>
    <mergeCell ref="B18:C18"/>
    <mergeCell ref="D18:E18"/>
    <mergeCell ref="F18:G18"/>
    <mergeCell ref="H18:I18"/>
    <mergeCell ref="A1:F1"/>
    <mergeCell ref="A4:C4"/>
    <mergeCell ref="E7:F7"/>
    <mergeCell ref="G7:H7"/>
    <mergeCell ref="E9:F9"/>
    <mergeCell ref="G9:H9"/>
  </mergeCells>
  <conditionalFormatting sqref="E7 E9 E11 E13">
    <cfRule type="cellIs" dxfId="71" priority="80" stopIfTrue="1" operator="equal">
      <formula>"Bye"</formula>
    </cfRule>
  </conditionalFormatting>
  <conditionalFormatting sqref="R41">
    <cfRule type="expression" dxfId="70" priority="81" stopIfTrue="1">
      <formula>$O$1="CU"</formula>
    </cfRule>
  </conditionalFormatting>
  <printOptions horizontalCentered="1" verticalCentered="1"/>
  <pageMargins left="0" right="0" top="1.2791338582677163" bottom="1.2791338582677163" header="0.98385826771653528" footer="0.98385826771653528"/>
  <pageSetup paperSize="0" scale="95" fitToWidth="0" fitToHeight="0" pageOrder="overThenDown"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TotalTime>1518</TotalTime>
  <Application>Microsoft Excel</Application>
  <DocSecurity>0</DocSecurity>
  <ScaleCrop>false</ScaleCrop>
  <HeadingPairs>
    <vt:vector size="4" baseType="variant">
      <vt:variant>
        <vt:lpstr>Munkalapok</vt:lpstr>
      </vt:variant>
      <vt:variant>
        <vt:i4>17</vt:i4>
      </vt:variant>
      <vt:variant>
        <vt:lpstr>Névvel ellátott tartományok</vt:lpstr>
      </vt:variant>
      <vt:variant>
        <vt:i4>14</vt:i4>
      </vt:variant>
    </vt:vector>
  </HeadingPairs>
  <TitlesOfParts>
    <vt:vector size="31" baseType="lpstr">
      <vt:lpstr>Altalanos</vt:lpstr>
      <vt:lpstr>Birók</vt:lpstr>
      <vt:lpstr>L10 előkészítő</vt:lpstr>
      <vt:lpstr>L10 1. csoport</vt:lpstr>
      <vt:lpstr>L10 2. csoport</vt:lpstr>
      <vt:lpstr>L10 helyosztó</vt:lpstr>
      <vt:lpstr>F10 előkészítő</vt:lpstr>
      <vt:lpstr>F10 1. csoport</vt:lpstr>
      <vt:lpstr>F10 2. csoport</vt:lpstr>
      <vt:lpstr>F10 3. csoport</vt:lpstr>
      <vt:lpstr>F10 helyosztó</vt:lpstr>
      <vt:lpstr>L12 előkészítő</vt:lpstr>
      <vt:lpstr>L12 főtábla</vt:lpstr>
      <vt:lpstr>L12 vigasz</vt:lpstr>
      <vt:lpstr>F12 előkészítő</vt:lpstr>
      <vt:lpstr>F12 főtábla</vt:lpstr>
      <vt:lpstr>F12 vigasz</vt:lpstr>
      <vt:lpstr>Birók!Nyomtatási_terület</vt:lpstr>
      <vt:lpstr>'F10 1. csoport'!Nyomtatási_terület</vt:lpstr>
      <vt:lpstr>'F10 2. csoport'!Nyomtatási_terület</vt:lpstr>
      <vt:lpstr>'F10 3. csoport'!Nyomtatási_terület</vt:lpstr>
      <vt:lpstr>'F10 előkészítő'!Nyomtatási_terület</vt:lpstr>
      <vt:lpstr>'F10 helyosztó'!Nyomtatási_terület</vt:lpstr>
      <vt:lpstr>'F12 előkészítő'!Nyomtatási_terület</vt:lpstr>
      <vt:lpstr>'F12 főtábla'!Nyomtatási_terület</vt:lpstr>
      <vt:lpstr>'F12 vigasz'!Nyomtatási_terület</vt:lpstr>
      <vt:lpstr>'L10 1. csoport'!Nyomtatási_terület</vt:lpstr>
      <vt:lpstr>'L10 előkészítő'!Nyomtatási_terület</vt:lpstr>
      <vt:lpstr>'L12 előkészítő'!Nyomtatási_terület</vt:lpstr>
      <vt:lpstr>'L12 főtábla'!Nyomtatási_terület</vt:lpstr>
      <vt:lpstr>'L12 vigasz'!Nyomtatási_terület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GJ</cp:lastModifiedBy>
  <cp:revision>133</cp:revision>
  <cp:lastPrinted>2016-03-12T12:05:59Z</cp:lastPrinted>
  <dcterms:created xsi:type="dcterms:W3CDTF">1998-01-19T01:10:02Z</dcterms:created>
  <dcterms:modified xsi:type="dcterms:W3CDTF">2022-04-05T12:12:13Z</dcterms:modified>
</cp:coreProperties>
</file>