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ell\Desktop\fehérvár kupa\"/>
    </mc:Choice>
  </mc:AlternateContent>
  <xr:revisionPtr revIDLastSave="0" documentId="13_ncr:1_{0CFFCF98-8692-4583-B579-2FDDB4126AB0}" xr6:coauthVersionLast="47" xr6:coauthVersionMax="47" xr10:uidLastSave="{00000000-0000-0000-0000-000000000000}"/>
  <bookViews>
    <workbookView xWindow="-108" yWindow="-108" windowWidth="23256" windowHeight="12576" activeTab="3" xr2:uid="{816124DD-90FA-4122-A2EE-B0B607FE756B}"/>
  </bookViews>
  <sheets>
    <sheet name="F16" sheetId="1" r:id="rId1"/>
    <sheet name="L16" sheetId="3" r:id="rId2"/>
    <sheet name="F16P" sheetId="5" r:id="rId3"/>
    <sheet name="L16P" sheetId="6" r:id="rId4"/>
    <sheet name="játékrend szombat" sheetId="4" r:id="rId5"/>
    <sheet name="játékrend vasárnap" sheetId="7" r:id="rId6"/>
    <sheet name="játékrend hétfő" sheetId="8" r:id="rId7"/>
  </sheets>
  <externalReferences>
    <externalReference r:id="rId8"/>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0">'F16'!$A$1:$R$79</definedName>
    <definedName name="_xlnm.Print_Area" localSheetId="2">F16P!$A$1:$R$79</definedName>
    <definedName name="_xlnm.Print_Area" localSheetId="1">'L16'!$A$1:$R$79</definedName>
    <definedName name="_xlnm.Print_Area" localSheetId="3">L16P!$A$1:$R$79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79" i="6" l="1"/>
  <c r="F76" i="6" s="1"/>
  <c r="I68" i="6"/>
  <c r="G68" i="6"/>
  <c r="F68" i="6"/>
  <c r="E68" i="6"/>
  <c r="I67" i="6"/>
  <c r="G67" i="6"/>
  <c r="F67" i="6"/>
  <c r="K65" i="6" s="1"/>
  <c r="M61" i="6" s="1"/>
  <c r="E67" i="6"/>
  <c r="C67" i="6"/>
  <c r="B67" i="6"/>
  <c r="K66" i="6"/>
  <c r="K64" i="6"/>
  <c r="I64" i="6"/>
  <c r="G64" i="6"/>
  <c r="F64" i="6"/>
  <c r="E64" i="6"/>
  <c r="I63" i="6"/>
  <c r="G63" i="6"/>
  <c r="F63" i="6"/>
  <c r="C63" i="6"/>
  <c r="B63" i="6"/>
  <c r="M62" i="6"/>
  <c r="I60" i="6"/>
  <c r="G60" i="6"/>
  <c r="F60" i="6"/>
  <c r="E60" i="6"/>
  <c r="I59" i="6"/>
  <c r="G59" i="6"/>
  <c r="F59" i="6"/>
  <c r="C59" i="6"/>
  <c r="B59" i="6"/>
  <c r="K56" i="6"/>
  <c r="I56" i="6"/>
  <c r="G56" i="6"/>
  <c r="F56" i="6"/>
  <c r="K58" i="6" s="1"/>
  <c r="E56" i="6"/>
  <c r="I55" i="6"/>
  <c r="G55" i="6"/>
  <c r="F55" i="6"/>
  <c r="K57" i="6" s="1"/>
  <c r="E55" i="6"/>
  <c r="C55" i="6"/>
  <c r="B55" i="6"/>
  <c r="I52" i="6"/>
  <c r="G52" i="6"/>
  <c r="F52" i="6"/>
  <c r="E52" i="6"/>
  <c r="I51" i="6"/>
  <c r="G51" i="6"/>
  <c r="F51" i="6"/>
  <c r="C51" i="6"/>
  <c r="B51" i="6"/>
  <c r="K48" i="6"/>
  <c r="I48" i="6"/>
  <c r="G48" i="6"/>
  <c r="F48" i="6"/>
  <c r="K50" i="6" s="1"/>
  <c r="E48" i="6"/>
  <c r="I47" i="6"/>
  <c r="G47" i="6"/>
  <c r="F47" i="6"/>
  <c r="K49" i="6" s="1"/>
  <c r="E47" i="6"/>
  <c r="C47" i="6"/>
  <c r="B47" i="6"/>
  <c r="I44" i="6"/>
  <c r="G44" i="6"/>
  <c r="F44" i="6"/>
  <c r="E44" i="6"/>
  <c r="I43" i="6"/>
  <c r="G43" i="6"/>
  <c r="F43" i="6"/>
  <c r="C43" i="6"/>
  <c r="B43" i="6"/>
  <c r="K40" i="6"/>
  <c r="I40" i="6"/>
  <c r="G40" i="6"/>
  <c r="F40" i="6"/>
  <c r="K42" i="6" s="1"/>
  <c r="M46" i="6" s="1"/>
  <c r="O54" i="6" s="1"/>
  <c r="E40" i="6"/>
  <c r="I39" i="6"/>
  <c r="G39" i="6"/>
  <c r="F39" i="6"/>
  <c r="K41" i="6" s="1"/>
  <c r="M45" i="6" s="1"/>
  <c r="O53" i="6" s="1"/>
  <c r="E39" i="6"/>
  <c r="C39" i="6"/>
  <c r="B39" i="6"/>
  <c r="I36" i="6"/>
  <c r="G36" i="6"/>
  <c r="F36" i="6"/>
  <c r="E36" i="6"/>
  <c r="I35" i="6"/>
  <c r="G35" i="6"/>
  <c r="F35" i="6"/>
  <c r="E35" i="6"/>
  <c r="C35" i="6"/>
  <c r="B35" i="6"/>
  <c r="K32" i="6"/>
  <c r="I32" i="6"/>
  <c r="G32" i="6"/>
  <c r="F32" i="6"/>
  <c r="K34" i="6" s="1"/>
  <c r="E32" i="6"/>
  <c r="I31" i="6"/>
  <c r="G31" i="6"/>
  <c r="F31" i="6"/>
  <c r="K33" i="6" s="1"/>
  <c r="E31" i="6"/>
  <c r="C31" i="6"/>
  <c r="B31" i="6"/>
  <c r="I28" i="6"/>
  <c r="G28" i="6"/>
  <c r="F28" i="6"/>
  <c r="E28" i="6"/>
  <c r="I27" i="6"/>
  <c r="G27" i="6"/>
  <c r="F27" i="6"/>
  <c r="C27" i="6"/>
  <c r="B27" i="6"/>
  <c r="K24" i="6"/>
  <c r="I24" i="6"/>
  <c r="G24" i="6"/>
  <c r="F24" i="6"/>
  <c r="K26" i="6" s="1"/>
  <c r="M30" i="6" s="1"/>
  <c r="O22" i="6" s="1"/>
  <c r="Q38" i="6" s="1"/>
  <c r="E24" i="6"/>
  <c r="I23" i="6"/>
  <c r="G23" i="6"/>
  <c r="F23" i="6"/>
  <c r="K25" i="6" s="1"/>
  <c r="M29" i="6" s="1"/>
  <c r="O21" i="6" s="1"/>
  <c r="Q37" i="6" s="1"/>
  <c r="E23" i="6"/>
  <c r="C23" i="6"/>
  <c r="B23" i="6"/>
  <c r="I20" i="6"/>
  <c r="G20" i="6"/>
  <c r="F20" i="6"/>
  <c r="E20" i="6"/>
  <c r="I19" i="6"/>
  <c r="G19" i="6"/>
  <c r="F19" i="6"/>
  <c r="C19" i="6"/>
  <c r="B19" i="6"/>
  <c r="U16" i="6"/>
  <c r="K16" i="6"/>
  <c r="I16" i="6"/>
  <c r="G16" i="6"/>
  <c r="F16" i="6"/>
  <c r="K18" i="6" s="1"/>
  <c r="E16" i="6"/>
  <c r="U15" i="6"/>
  <c r="I15" i="6"/>
  <c r="G15" i="6"/>
  <c r="F15" i="6"/>
  <c r="K17" i="6" s="1"/>
  <c r="E15" i="6"/>
  <c r="C15" i="6"/>
  <c r="B15" i="6"/>
  <c r="U14" i="6"/>
  <c r="U13" i="6"/>
  <c r="U12" i="6"/>
  <c r="I12" i="6"/>
  <c r="G12" i="6"/>
  <c r="F12" i="6"/>
  <c r="E12" i="6"/>
  <c r="U11" i="6"/>
  <c r="I11" i="6"/>
  <c r="G11" i="6"/>
  <c r="F11" i="6"/>
  <c r="C11" i="6"/>
  <c r="B11" i="6"/>
  <c r="U10" i="6"/>
  <c r="U9" i="6"/>
  <c r="U8" i="6"/>
  <c r="K8" i="6"/>
  <c r="I8" i="6"/>
  <c r="G8" i="6"/>
  <c r="F8" i="6"/>
  <c r="K10" i="6" s="1"/>
  <c r="M14" i="6" s="1"/>
  <c r="E8" i="6"/>
  <c r="U7" i="6"/>
  <c r="I7" i="6"/>
  <c r="G7" i="6"/>
  <c r="F7" i="6"/>
  <c r="K9" i="6" s="1"/>
  <c r="M13" i="6" s="1"/>
  <c r="E7" i="6"/>
  <c r="C7" i="6"/>
  <c r="B7" i="6"/>
  <c r="R4" i="6"/>
  <c r="O79" i="6" s="1"/>
  <c r="G4" i="6"/>
  <c r="A4" i="6"/>
  <c r="F2" i="6"/>
  <c r="A1" i="6"/>
  <c r="R79" i="5"/>
  <c r="F76" i="5" s="1"/>
  <c r="I68" i="5"/>
  <c r="G68" i="5"/>
  <c r="F68" i="5"/>
  <c r="E68" i="5"/>
  <c r="I67" i="5"/>
  <c r="G67" i="5"/>
  <c r="F67" i="5"/>
  <c r="K65" i="5" s="1"/>
  <c r="M61" i="5" s="1"/>
  <c r="O53" i="5" s="1"/>
  <c r="E67" i="5"/>
  <c r="C67" i="5"/>
  <c r="B67" i="5"/>
  <c r="K66" i="5"/>
  <c r="K64" i="5"/>
  <c r="I64" i="5"/>
  <c r="G64" i="5"/>
  <c r="F64" i="5"/>
  <c r="E64" i="5"/>
  <c r="I63" i="5"/>
  <c r="G63" i="5"/>
  <c r="F63" i="5"/>
  <c r="C63" i="5"/>
  <c r="B63" i="5"/>
  <c r="M62" i="5"/>
  <c r="I60" i="5"/>
  <c r="G60" i="5"/>
  <c r="F60" i="5"/>
  <c r="E60" i="5"/>
  <c r="I59" i="5"/>
  <c r="G59" i="5"/>
  <c r="F59" i="5"/>
  <c r="C59" i="5"/>
  <c r="B59" i="5"/>
  <c r="K56" i="5"/>
  <c r="I56" i="5"/>
  <c r="G56" i="5"/>
  <c r="F56" i="5"/>
  <c r="K58" i="5" s="1"/>
  <c r="E56" i="5"/>
  <c r="I55" i="5"/>
  <c r="G55" i="5"/>
  <c r="F55" i="5"/>
  <c r="K57" i="5" s="1"/>
  <c r="E55" i="5"/>
  <c r="C55" i="5"/>
  <c r="B55" i="5"/>
  <c r="O54" i="5"/>
  <c r="I52" i="5"/>
  <c r="G52" i="5"/>
  <c r="F52" i="5"/>
  <c r="E52" i="5"/>
  <c r="I51" i="5"/>
  <c r="G51" i="5"/>
  <c r="F51" i="5"/>
  <c r="C51" i="5"/>
  <c r="B51" i="5"/>
  <c r="K48" i="5"/>
  <c r="I48" i="5"/>
  <c r="G48" i="5"/>
  <c r="F48" i="5"/>
  <c r="K50" i="5" s="1"/>
  <c r="M46" i="5" s="1"/>
  <c r="E48" i="5"/>
  <c r="I47" i="5"/>
  <c r="G47" i="5"/>
  <c r="F47" i="5"/>
  <c r="K49" i="5" s="1"/>
  <c r="M45" i="5" s="1"/>
  <c r="E47" i="5"/>
  <c r="C47" i="5"/>
  <c r="B47" i="5"/>
  <c r="I44" i="5"/>
  <c r="G44" i="5"/>
  <c r="F44" i="5"/>
  <c r="E44" i="5"/>
  <c r="I43" i="5"/>
  <c r="G43" i="5"/>
  <c r="F43" i="5"/>
  <c r="C43" i="5"/>
  <c r="B43" i="5"/>
  <c r="K40" i="5"/>
  <c r="I40" i="5"/>
  <c r="G40" i="5"/>
  <c r="F40" i="5"/>
  <c r="K42" i="5" s="1"/>
  <c r="E40" i="5"/>
  <c r="I39" i="5"/>
  <c r="G39" i="5"/>
  <c r="F39" i="5"/>
  <c r="K41" i="5" s="1"/>
  <c r="E39" i="5"/>
  <c r="C39" i="5"/>
  <c r="B39" i="5"/>
  <c r="I36" i="5"/>
  <c r="G36" i="5"/>
  <c r="F36" i="5"/>
  <c r="E36" i="5"/>
  <c r="I35" i="5"/>
  <c r="G35" i="5"/>
  <c r="F35" i="5"/>
  <c r="C35" i="5"/>
  <c r="B35" i="5"/>
  <c r="K32" i="5"/>
  <c r="I32" i="5"/>
  <c r="G32" i="5"/>
  <c r="F32" i="5"/>
  <c r="K34" i="5" s="1"/>
  <c r="M30" i="5" s="1"/>
  <c r="E32" i="5"/>
  <c r="I31" i="5"/>
  <c r="G31" i="5"/>
  <c r="F31" i="5"/>
  <c r="K33" i="5" s="1"/>
  <c r="E31" i="5"/>
  <c r="C31" i="5"/>
  <c r="B31" i="5"/>
  <c r="M29" i="5"/>
  <c r="I28" i="5"/>
  <c r="G28" i="5"/>
  <c r="F28" i="5"/>
  <c r="E28" i="5"/>
  <c r="I27" i="5"/>
  <c r="G27" i="5"/>
  <c r="F27" i="5"/>
  <c r="E27" i="5"/>
  <c r="C27" i="5"/>
  <c r="B27" i="5"/>
  <c r="K24" i="5"/>
  <c r="I24" i="5"/>
  <c r="G24" i="5"/>
  <c r="F24" i="5"/>
  <c r="K26" i="5" s="1"/>
  <c r="E24" i="5"/>
  <c r="I23" i="5"/>
  <c r="G23" i="5"/>
  <c r="F23" i="5"/>
  <c r="K25" i="5" s="1"/>
  <c r="E23" i="5"/>
  <c r="C23" i="5"/>
  <c r="B23" i="5"/>
  <c r="I20" i="5"/>
  <c r="G20" i="5"/>
  <c r="F20" i="5"/>
  <c r="E20" i="5"/>
  <c r="I19" i="5"/>
  <c r="G19" i="5"/>
  <c r="F19" i="5"/>
  <c r="C19" i="5"/>
  <c r="B19" i="5"/>
  <c r="U16" i="5"/>
  <c r="K16" i="5"/>
  <c r="I16" i="5"/>
  <c r="G16" i="5"/>
  <c r="F16" i="5"/>
  <c r="K18" i="5" s="1"/>
  <c r="E16" i="5"/>
  <c r="U15" i="5"/>
  <c r="I15" i="5"/>
  <c r="G15" i="5"/>
  <c r="F15" i="5"/>
  <c r="K17" i="5" s="1"/>
  <c r="E15" i="5"/>
  <c r="C15" i="5"/>
  <c r="B15" i="5"/>
  <c r="U14" i="5"/>
  <c r="U13" i="5"/>
  <c r="M13" i="5"/>
  <c r="O21" i="5" s="1"/>
  <c r="Q37" i="5" s="1"/>
  <c r="U12" i="5"/>
  <c r="I12" i="5"/>
  <c r="G12" i="5"/>
  <c r="F12" i="5"/>
  <c r="E12" i="5"/>
  <c r="U11" i="5"/>
  <c r="I11" i="5"/>
  <c r="G11" i="5"/>
  <c r="F11" i="5"/>
  <c r="C11" i="5"/>
  <c r="B11" i="5"/>
  <c r="U10" i="5"/>
  <c r="U9" i="5"/>
  <c r="K9" i="5"/>
  <c r="U8" i="5"/>
  <c r="K8" i="5"/>
  <c r="I8" i="5"/>
  <c r="G8" i="5"/>
  <c r="F8" i="5"/>
  <c r="K10" i="5" s="1"/>
  <c r="M14" i="5" s="1"/>
  <c r="O22" i="5" s="1"/>
  <c r="Q38" i="5" s="1"/>
  <c r="E8" i="5"/>
  <c r="U7" i="5"/>
  <c r="I7" i="5"/>
  <c r="G7" i="5"/>
  <c r="F7" i="5"/>
  <c r="E7" i="5"/>
  <c r="C7" i="5"/>
  <c r="B7" i="5"/>
  <c r="R4" i="5"/>
  <c r="O79" i="5" s="1"/>
  <c r="G4" i="5"/>
  <c r="A4" i="5"/>
  <c r="F2" i="5"/>
  <c r="A1" i="5"/>
  <c r="R79" i="3"/>
  <c r="F76" i="3" s="1"/>
  <c r="F73" i="3"/>
  <c r="I69" i="3"/>
  <c r="G69" i="3"/>
  <c r="F69" i="3"/>
  <c r="D69" i="3"/>
  <c r="C69" i="3"/>
  <c r="B69" i="3"/>
  <c r="K68" i="3"/>
  <c r="I67" i="3"/>
  <c r="G67" i="3"/>
  <c r="F67" i="3"/>
  <c r="D67" i="3"/>
  <c r="C67" i="3"/>
  <c r="B67" i="3"/>
  <c r="M66" i="3"/>
  <c r="I65" i="3"/>
  <c r="G65" i="3"/>
  <c r="F65" i="3"/>
  <c r="D65" i="3"/>
  <c r="C65" i="3"/>
  <c r="B65" i="3"/>
  <c r="K64" i="3"/>
  <c r="I63" i="3"/>
  <c r="G63" i="3"/>
  <c r="F63" i="3"/>
  <c r="D63" i="3"/>
  <c r="C63" i="3"/>
  <c r="B63" i="3"/>
  <c r="O62" i="3"/>
  <c r="I61" i="3"/>
  <c r="G61" i="3"/>
  <c r="F61" i="3"/>
  <c r="D61" i="3"/>
  <c r="C61" i="3"/>
  <c r="B61" i="3"/>
  <c r="K60" i="3"/>
  <c r="I59" i="3"/>
  <c r="G59" i="3"/>
  <c r="F59" i="3"/>
  <c r="D59" i="3"/>
  <c r="C59" i="3"/>
  <c r="B59" i="3"/>
  <c r="M58" i="3"/>
  <c r="I57" i="3"/>
  <c r="G57" i="3"/>
  <c r="F57" i="3"/>
  <c r="D57" i="3"/>
  <c r="C57" i="3"/>
  <c r="B57" i="3"/>
  <c r="I55" i="3"/>
  <c r="G55" i="3"/>
  <c r="F55" i="3"/>
  <c r="K56" i="3" s="1"/>
  <c r="D55" i="3"/>
  <c r="C55" i="3"/>
  <c r="B55" i="3"/>
  <c r="I53" i="3"/>
  <c r="G53" i="3"/>
  <c r="F53" i="3"/>
  <c r="D53" i="3"/>
  <c r="C53" i="3"/>
  <c r="B53" i="3"/>
  <c r="K52" i="3"/>
  <c r="I51" i="3"/>
  <c r="G51" i="3"/>
  <c r="F51" i="3"/>
  <c r="D51" i="3"/>
  <c r="C51" i="3"/>
  <c r="B51" i="3"/>
  <c r="M50" i="3"/>
  <c r="I49" i="3"/>
  <c r="G49" i="3"/>
  <c r="F49" i="3"/>
  <c r="D49" i="3"/>
  <c r="C49" i="3"/>
  <c r="B49" i="3"/>
  <c r="K48" i="3"/>
  <c r="I47" i="3"/>
  <c r="G47" i="3"/>
  <c r="F47" i="3"/>
  <c r="D47" i="3"/>
  <c r="C47" i="3"/>
  <c r="B47" i="3"/>
  <c r="I45" i="3"/>
  <c r="G45" i="3"/>
  <c r="F45" i="3"/>
  <c r="D45" i="3"/>
  <c r="C45" i="3"/>
  <c r="B45" i="3"/>
  <c r="I43" i="3"/>
  <c r="G43" i="3"/>
  <c r="F43" i="3"/>
  <c r="K44" i="3" s="1"/>
  <c r="D43" i="3"/>
  <c r="C43" i="3"/>
  <c r="B43" i="3"/>
  <c r="I41" i="3"/>
  <c r="G41" i="3"/>
  <c r="F41" i="3"/>
  <c r="D41" i="3"/>
  <c r="C41" i="3"/>
  <c r="B41" i="3"/>
  <c r="I39" i="3"/>
  <c r="G39" i="3"/>
  <c r="F39" i="3"/>
  <c r="K40" i="3" s="1"/>
  <c r="M42" i="3" s="1"/>
  <c r="O46" i="3" s="1"/>
  <c r="Q54" i="3" s="1"/>
  <c r="Q38" i="3" s="1"/>
  <c r="D39" i="3"/>
  <c r="C39" i="3"/>
  <c r="B39" i="3"/>
  <c r="I37" i="3"/>
  <c r="G37" i="3"/>
  <c r="F37" i="3"/>
  <c r="D37" i="3"/>
  <c r="C37" i="3"/>
  <c r="B37" i="3"/>
  <c r="K36" i="3"/>
  <c r="I35" i="3"/>
  <c r="G35" i="3"/>
  <c r="F35" i="3"/>
  <c r="D35" i="3"/>
  <c r="C35" i="3"/>
  <c r="B35" i="3"/>
  <c r="I33" i="3"/>
  <c r="G33" i="3"/>
  <c r="F33" i="3"/>
  <c r="D33" i="3"/>
  <c r="C33" i="3"/>
  <c r="B33" i="3"/>
  <c r="I31" i="3"/>
  <c r="G31" i="3"/>
  <c r="F31" i="3"/>
  <c r="K32" i="3" s="1"/>
  <c r="M34" i="3" s="1"/>
  <c r="O30" i="3" s="1"/>
  <c r="D31" i="3"/>
  <c r="C31" i="3"/>
  <c r="B31" i="3"/>
  <c r="I29" i="3"/>
  <c r="G29" i="3"/>
  <c r="F29" i="3"/>
  <c r="D29" i="3"/>
  <c r="C29" i="3"/>
  <c r="B29" i="3"/>
  <c r="K28" i="3"/>
  <c r="M26" i="3" s="1"/>
  <c r="I27" i="3"/>
  <c r="G27" i="3"/>
  <c r="F27" i="3"/>
  <c r="D27" i="3"/>
  <c r="C27" i="3"/>
  <c r="B27" i="3"/>
  <c r="I25" i="3"/>
  <c r="G25" i="3"/>
  <c r="F25" i="3"/>
  <c r="D25" i="3"/>
  <c r="C25" i="3"/>
  <c r="B25" i="3"/>
  <c r="I23" i="3"/>
  <c r="G23" i="3"/>
  <c r="F23" i="3"/>
  <c r="K24" i="3" s="1"/>
  <c r="D23" i="3"/>
  <c r="C23" i="3"/>
  <c r="B23" i="3"/>
  <c r="I21" i="3"/>
  <c r="G21" i="3"/>
  <c r="F21" i="3"/>
  <c r="D21" i="3"/>
  <c r="C21" i="3"/>
  <c r="B21" i="3"/>
  <c r="K20" i="3"/>
  <c r="I19" i="3"/>
  <c r="G19" i="3"/>
  <c r="F19" i="3"/>
  <c r="D19" i="3"/>
  <c r="C19" i="3"/>
  <c r="B19" i="3"/>
  <c r="M18" i="3"/>
  <c r="I17" i="3"/>
  <c r="G17" i="3"/>
  <c r="F17" i="3"/>
  <c r="K16" i="3" s="1"/>
  <c r="D17" i="3"/>
  <c r="C17" i="3"/>
  <c r="B17" i="3"/>
  <c r="U16" i="3"/>
  <c r="U15" i="3"/>
  <c r="I15" i="3"/>
  <c r="G15" i="3"/>
  <c r="F15" i="3"/>
  <c r="D15" i="3"/>
  <c r="C15" i="3"/>
  <c r="B15" i="3"/>
  <c r="U14" i="3"/>
  <c r="U13" i="3"/>
  <c r="I13" i="3"/>
  <c r="G13" i="3"/>
  <c r="F13" i="3"/>
  <c r="D13" i="3"/>
  <c r="C13" i="3"/>
  <c r="B13" i="3"/>
  <c r="U12" i="3"/>
  <c r="U11" i="3"/>
  <c r="I11" i="3"/>
  <c r="G11" i="3"/>
  <c r="F11" i="3"/>
  <c r="K12" i="3" s="1"/>
  <c r="D11" i="3"/>
  <c r="C11" i="3"/>
  <c r="B11" i="3"/>
  <c r="U10" i="3"/>
  <c r="U9" i="3"/>
  <c r="I9" i="3"/>
  <c r="G9" i="3"/>
  <c r="F9" i="3"/>
  <c r="D9" i="3"/>
  <c r="C9" i="3"/>
  <c r="B9" i="3"/>
  <c r="U8" i="3"/>
  <c r="U7" i="3"/>
  <c r="I7" i="3"/>
  <c r="G7" i="3"/>
  <c r="F7" i="3"/>
  <c r="K8" i="3" s="1"/>
  <c r="M10" i="3" s="1"/>
  <c r="O14" i="3" s="1"/>
  <c r="Q22" i="3" s="1"/>
  <c r="D7" i="3"/>
  <c r="C7" i="3"/>
  <c r="B7" i="3"/>
  <c r="Y5" i="3"/>
  <c r="AG1" i="3" s="1"/>
  <c r="R4" i="3"/>
  <c r="O79" i="3" s="1"/>
  <c r="G4" i="3"/>
  <c r="A4" i="3"/>
  <c r="Y3" i="3"/>
  <c r="E2" i="3"/>
  <c r="A1" i="3"/>
  <c r="R79" i="1"/>
  <c r="F78" i="1" s="1"/>
  <c r="F76" i="1"/>
  <c r="I69" i="1"/>
  <c r="G69" i="1"/>
  <c r="F69" i="1"/>
  <c r="D69" i="1"/>
  <c r="C69" i="1"/>
  <c r="B69" i="1"/>
  <c r="K68" i="1"/>
  <c r="M66" i="1" s="1"/>
  <c r="O62" i="1" s="1"/>
  <c r="Q54" i="1" s="1"/>
  <c r="I67" i="1"/>
  <c r="G67" i="1"/>
  <c r="F67" i="1"/>
  <c r="D67" i="1"/>
  <c r="C67" i="1"/>
  <c r="B67" i="1"/>
  <c r="I65" i="1"/>
  <c r="G65" i="1"/>
  <c r="F65" i="1"/>
  <c r="D65" i="1"/>
  <c r="C65" i="1"/>
  <c r="B65" i="1"/>
  <c r="I63" i="1"/>
  <c r="G63" i="1"/>
  <c r="F63" i="1"/>
  <c r="K64" i="1" s="1"/>
  <c r="D63" i="1"/>
  <c r="C63" i="1"/>
  <c r="B63" i="1"/>
  <c r="I61" i="1"/>
  <c r="G61" i="1"/>
  <c r="F61" i="1"/>
  <c r="D61" i="1"/>
  <c r="C61" i="1"/>
  <c r="B61" i="1"/>
  <c r="I59" i="1"/>
  <c r="G59" i="1"/>
  <c r="F59" i="1"/>
  <c r="K60" i="1" s="1"/>
  <c r="D59" i="1"/>
  <c r="C59" i="1"/>
  <c r="B59" i="1"/>
  <c r="I57" i="1"/>
  <c r="G57" i="1"/>
  <c r="F57" i="1"/>
  <c r="D57" i="1"/>
  <c r="C57" i="1"/>
  <c r="B57" i="1"/>
  <c r="I55" i="1"/>
  <c r="G55" i="1"/>
  <c r="F55" i="1"/>
  <c r="K56" i="1" s="1"/>
  <c r="M58" i="1" s="1"/>
  <c r="D55" i="1"/>
  <c r="C55" i="1"/>
  <c r="B55" i="1"/>
  <c r="I53" i="1"/>
  <c r="G53" i="1"/>
  <c r="F53" i="1"/>
  <c r="D53" i="1"/>
  <c r="C53" i="1"/>
  <c r="B53" i="1"/>
  <c r="K52" i="1"/>
  <c r="M50" i="1" s="1"/>
  <c r="I51" i="1"/>
  <c r="G51" i="1"/>
  <c r="F51" i="1"/>
  <c r="D51" i="1"/>
  <c r="C51" i="1"/>
  <c r="B51" i="1"/>
  <c r="I49" i="1"/>
  <c r="G49" i="1"/>
  <c r="F49" i="1"/>
  <c r="D49" i="1"/>
  <c r="C49" i="1"/>
  <c r="B49" i="1"/>
  <c r="I47" i="1"/>
  <c r="G47" i="1"/>
  <c r="F47" i="1"/>
  <c r="K48" i="1" s="1"/>
  <c r="D47" i="1"/>
  <c r="C47" i="1"/>
  <c r="B47" i="1"/>
  <c r="I45" i="1"/>
  <c r="G45" i="1"/>
  <c r="F45" i="1"/>
  <c r="D45" i="1"/>
  <c r="C45" i="1"/>
  <c r="B45" i="1"/>
  <c r="K44" i="1"/>
  <c r="I41" i="1"/>
  <c r="G41" i="1"/>
  <c r="F41" i="1"/>
  <c r="D41" i="1"/>
  <c r="C41" i="1"/>
  <c r="B41" i="1"/>
  <c r="I39" i="1"/>
  <c r="G39" i="1"/>
  <c r="F39" i="1"/>
  <c r="K40" i="1" s="1"/>
  <c r="M42" i="1" s="1"/>
  <c r="O46" i="1" s="1"/>
  <c r="D39" i="1"/>
  <c r="C39" i="1"/>
  <c r="B39" i="1"/>
  <c r="I37" i="1"/>
  <c r="G37" i="1"/>
  <c r="F37" i="1"/>
  <c r="D37" i="1"/>
  <c r="C37" i="1"/>
  <c r="B37" i="1"/>
  <c r="K36" i="1"/>
  <c r="M34" i="1" s="1"/>
  <c r="I35" i="1"/>
  <c r="G35" i="1"/>
  <c r="F35" i="1"/>
  <c r="D35" i="1"/>
  <c r="C35" i="1"/>
  <c r="B35" i="1"/>
  <c r="I33" i="1"/>
  <c r="G33" i="1"/>
  <c r="F33" i="1"/>
  <c r="D33" i="1"/>
  <c r="C33" i="1"/>
  <c r="B33" i="1"/>
  <c r="I31" i="1"/>
  <c r="G31" i="1"/>
  <c r="F31" i="1"/>
  <c r="K32" i="1" s="1"/>
  <c r="D31" i="1"/>
  <c r="C31" i="1"/>
  <c r="B31" i="1"/>
  <c r="I29" i="1"/>
  <c r="G29" i="1"/>
  <c r="F29" i="1"/>
  <c r="K28" i="1" s="1"/>
  <c r="D29" i="1"/>
  <c r="C29" i="1"/>
  <c r="B29" i="1"/>
  <c r="I25" i="1"/>
  <c r="G25" i="1"/>
  <c r="F25" i="1"/>
  <c r="D25" i="1"/>
  <c r="C25" i="1"/>
  <c r="B25" i="1"/>
  <c r="I23" i="1"/>
  <c r="G23" i="1"/>
  <c r="F23" i="1"/>
  <c r="K24" i="1" s="1"/>
  <c r="M26" i="1" s="1"/>
  <c r="O30" i="1" s="1"/>
  <c r="Q22" i="1" s="1"/>
  <c r="Q38" i="1" s="1"/>
  <c r="D23" i="1"/>
  <c r="C23" i="1"/>
  <c r="B23" i="1"/>
  <c r="I21" i="1"/>
  <c r="G21" i="1"/>
  <c r="F21" i="1"/>
  <c r="D21" i="1"/>
  <c r="C21" i="1"/>
  <c r="B21" i="1"/>
  <c r="K20" i="1"/>
  <c r="I19" i="1"/>
  <c r="G19" i="1"/>
  <c r="F19" i="1"/>
  <c r="D19" i="1"/>
  <c r="C19" i="1"/>
  <c r="B19" i="1"/>
  <c r="U16" i="1"/>
  <c r="U15" i="1"/>
  <c r="I15" i="1"/>
  <c r="G15" i="1"/>
  <c r="F15" i="1"/>
  <c r="K16" i="1" s="1"/>
  <c r="M18" i="1" s="1"/>
  <c r="O14" i="1" s="1"/>
  <c r="D15" i="1"/>
  <c r="C15" i="1"/>
  <c r="B15" i="1"/>
  <c r="U14" i="1"/>
  <c r="U13" i="1"/>
  <c r="I13" i="1"/>
  <c r="G13" i="1"/>
  <c r="F13" i="1"/>
  <c r="K12" i="1" s="1"/>
  <c r="M10" i="1" s="1"/>
  <c r="D13" i="1"/>
  <c r="C13" i="1"/>
  <c r="B13" i="1"/>
  <c r="U12" i="1"/>
  <c r="U11" i="1"/>
  <c r="I11" i="1"/>
  <c r="G11" i="1"/>
  <c r="F11" i="1"/>
  <c r="D11" i="1"/>
  <c r="C11" i="1"/>
  <c r="B11" i="1"/>
  <c r="U10" i="1"/>
  <c r="U9" i="1"/>
  <c r="I9" i="1"/>
  <c r="G9" i="1"/>
  <c r="F9" i="1"/>
  <c r="D9" i="1"/>
  <c r="C9" i="1"/>
  <c r="B9" i="1"/>
  <c r="U8" i="1"/>
  <c r="U7" i="1"/>
  <c r="I7" i="1"/>
  <c r="G7" i="1"/>
  <c r="F7" i="1"/>
  <c r="K8" i="1" s="1"/>
  <c r="D7" i="1"/>
  <c r="C7" i="1"/>
  <c r="B7" i="1"/>
  <c r="F6" i="1"/>
  <c r="Y5" i="1"/>
  <c r="AE1" i="1" s="1"/>
  <c r="R4" i="1"/>
  <c r="O79" i="1" s="1"/>
  <c r="G4" i="1"/>
  <c r="A4" i="1"/>
  <c r="Y3" i="1"/>
  <c r="E2" i="1"/>
  <c r="AF1" i="1"/>
  <c r="AC1" i="1"/>
  <c r="A1" i="1"/>
  <c r="F73" i="6" l="1"/>
  <c r="F74" i="6"/>
  <c r="F77" i="6"/>
  <c r="F78" i="6"/>
  <c r="F73" i="5"/>
  <c r="F77" i="5"/>
  <c r="F74" i="5"/>
  <c r="F78" i="5"/>
  <c r="F75" i="6"/>
  <c r="F79" i="6"/>
  <c r="F75" i="5"/>
  <c r="F79" i="5"/>
  <c r="F72" i="6"/>
  <c r="F72" i="5"/>
  <c r="F74" i="3"/>
  <c r="AG1" i="1"/>
  <c r="F78" i="3"/>
  <c r="F79" i="3"/>
  <c r="AB1" i="1"/>
  <c r="F75" i="3"/>
  <c r="AE1" i="3"/>
  <c r="AD1" i="1"/>
  <c r="AH1" i="1"/>
  <c r="F72" i="1"/>
  <c r="F77" i="1"/>
  <c r="AF1" i="3"/>
  <c r="F77" i="3"/>
  <c r="F73" i="1"/>
  <c r="F79" i="1"/>
  <c r="AB1" i="3"/>
  <c r="AH1" i="3"/>
  <c r="F75" i="1"/>
  <c r="AD1" i="3"/>
  <c r="F72" i="3"/>
  <c r="AC1" i="3"/>
  <c r="F6" i="3"/>
  <c r="F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48A9D176-22BC-4931-8D5C-DDBFC0589FB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E2D152E5-77F5-402C-8EC6-1B72765FDE13}">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94F32303-3297-425A-9BD9-4E4D8327307E}">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F2DB7816-1425-408C-B961-4A51415C664D}">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sharedStrings.xml><?xml version="1.0" encoding="utf-8"?>
<sst xmlns="http://schemas.openxmlformats.org/spreadsheetml/2006/main" count="774" uniqueCount="236">
  <si>
    <t>Egyéni főtábla</t>
  </si>
  <si>
    <t/>
  </si>
  <si>
    <t>Versenyszám:</t>
  </si>
  <si>
    <t>A</t>
  </si>
  <si>
    <t>Dátum</t>
  </si>
  <si>
    <t>Város</t>
  </si>
  <si>
    <t>Kategória</t>
  </si>
  <si>
    <t>Versenybíró</t>
  </si>
  <si>
    <t>B</t>
  </si>
  <si>
    <t>I</t>
  </si>
  <si>
    <t>St.</t>
  </si>
  <si>
    <t>Rangsor</t>
  </si>
  <si>
    <t>kód</t>
  </si>
  <si>
    <t>Kiem</t>
  </si>
  <si>
    <t>Családi név</t>
  </si>
  <si>
    <t>Keresztnév</t>
  </si>
  <si>
    <t>Egyesület</t>
  </si>
  <si>
    <t>2. forduló</t>
  </si>
  <si>
    <t>Negyeddöntők</t>
  </si>
  <si>
    <t>Elődöntők</t>
  </si>
  <si>
    <t>Döntő</t>
  </si>
  <si>
    <t>II</t>
  </si>
  <si>
    <t>III</t>
  </si>
  <si>
    <t>IV</t>
  </si>
  <si>
    <t>Umpire</t>
  </si>
  <si>
    <t>as</t>
  </si>
  <si>
    <t>V</t>
  </si>
  <si>
    <t>VI</t>
  </si>
  <si>
    <t>VII</t>
  </si>
  <si>
    <t>VIII</t>
  </si>
  <si>
    <t>W</t>
  </si>
  <si>
    <t>X</t>
  </si>
  <si>
    <t>XI</t>
  </si>
  <si>
    <t>DA</t>
  </si>
  <si>
    <t>"060131</t>
  </si>
  <si>
    <t>BÁNYAI</t>
  </si>
  <si>
    <t>Benedek</t>
  </si>
  <si>
    <t>DEAC</t>
  </si>
  <si>
    <t>"060731</t>
  </si>
  <si>
    <t>SINKALOVICS</t>
  </si>
  <si>
    <t>Patrik</t>
  </si>
  <si>
    <t>MTK</t>
  </si>
  <si>
    <t>Győztes:</t>
  </si>
  <si>
    <t>"0706260</t>
  </si>
  <si>
    <t>DRASKOVICS</t>
  </si>
  <si>
    <t>Dénes</t>
  </si>
  <si>
    <t>Budaörs SC</t>
  </si>
  <si>
    <t>bs</t>
  </si>
  <si>
    <t>#</t>
  </si>
  <si>
    <t>Kiemeltek</t>
  </si>
  <si>
    <t>Szerencés Vesztes</t>
  </si>
  <si>
    <t>Helyettesíti</t>
  </si>
  <si>
    <t>Sorsolás időpontja</t>
  </si>
  <si>
    <t>Dátuma</t>
  </si>
  <si>
    <t>1</t>
  </si>
  <si>
    <t>Utolsó elfogadott játékos</t>
  </si>
  <si>
    <t>Utolsó DA</t>
  </si>
  <si>
    <t>2</t>
  </si>
  <si>
    <t>3</t>
  </si>
  <si>
    <t>Sorsoló játékosok</t>
  </si>
  <si>
    <t>4</t>
  </si>
  <si>
    <t>5</t>
  </si>
  <si>
    <t>6</t>
  </si>
  <si>
    <t>Versenybíró aláírása</t>
  </si>
  <si>
    <t>7</t>
  </si>
  <si>
    <t>8</t>
  </si>
  <si>
    <t>a</t>
  </si>
  <si>
    <r>
      <t xml:space="preserve">JÁTÉKREND </t>
    </r>
    <r>
      <rPr>
        <b/>
        <sz val="20"/>
        <color indexed="8"/>
        <rFont val="Calibri"/>
        <family val="2"/>
        <charset val="238"/>
      </rPr>
      <t>01.15</t>
    </r>
    <r>
      <rPr>
        <sz val="20"/>
        <color indexed="8"/>
        <rFont val="Calibri"/>
        <family val="2"/>
        <charset val="238"/>
      </rPr>
      <t xml:space="preserve"> SZOMBAT</t>
    </r>
  </si>
  <si>
    <t>Az aktuális helyzetről Izmendi Károlynál a 36 20 375 9484 számon érdeklődhet</t>
  </si>
  <si>
    <t>Előre tervezett</t>
  </si>
  <si>
    <t>Pályára ment</t>
  </si>
  <si>
    <t>vsz</t>
  </si>
  <si>
    <t>pálya</t>
  </si>
  <si>
    <t>eredmény</t>
  </si>
  <si>
    <t>8:30</t>
  </si>
  <si>
    <t>F16</t>
  </si>
  <si>
    <t>Ipacs Attila</t>
  </si>
  <si>
    <t>Csóll Péter</t>
  </si>
  <si>
    <t>Kurucsai Dominik</t>
  </si>
  <si>
    <t>Gyüre Dávid</t>
  </si>
  <si>
    <t>Sinkalovics Patrik</t>
  </si>
  <si>
    <t>Kristyán István</t>
  </si>
  <si>
    <t>Kecskés Olivér</t>
  </si>
  <si>
    <t>Dani Bence</t>
  </si>
  <si>
    <t>Almádi Attila</t>
  </si>
  <si>
    <t>Hargitai Csaba</t>
  </si>
  <si>
    <t>10:00</t>
  </si>
  <si>
    <t>Horváth Bence</t>
  </si>
  <si>
    <t>Borkovits Benedek</t>
  </si>
  <si>
    <t>Egressy Mátyás</t>
  </si>
  <si>
    <t>Béres Máté Sámuel</t>
  </si>
  <si>
    <t>Mihály Márk Sámuel</t>
  </si>
  <si>
    <t>Bányai Benedek</t>
  </si>
  <si>
    <t>Garami József</t>
  </si>
  <si>
    <t>Géresi Olivér</t>
  </si>
  <si>
    <t>Fenyves Koppány</t>
  </si>
  <si>
    <t>Grossmann Maxim Noel</t>
  </si>
  <si>
    <t>11:30</t>
  </si>
  <si>
    <t>Draskovics Dénes</t>
  </si>
  <si>
    <t>Varga Ákos</t>
  </si>
  <si>
    <t>L16</t>
  </si>
  <si>
    <t>Kovács-Sebes Lili</t>
  </si>
  <si>
    <t>Harari Amy Danielle</t>
  </si>
  <si>
    <t>Kelemen- Tiborcz Kata</t>
  </si>
  <si>
    <t>Bányai Boglárka</t>
  </si>
  <si>
    <t>Burkus Bella Mária</t>
  </si>
  <si>
    <t>Benke-Giosanu Izabella</t>
  </si>
  <si>
    <t>Fehér Laura</t>
  </si>
  <si>
    <t>Szalay Róza</t>
  </si>
  <si>
    <t>13:00</t>
  </si>
  <si>
    <t>Ruzsinszky Hanna</t>
  </si>
  <si>
    <t>Böröczky Emília Anikó</t>
  </si>
  <si>
    <t>Ganbat Jázmin</t>
  </si>
  <si>
    <t>Szabó Lora</t>
  </si>
  <si>
    <t>Nagy Gréta</t>
  </si>
  <si>
    <t>Kun Csenge</t>
  </si>
  <si>
    <t>Zsembery András Nándor</t>
  </si>
  <si>
    <t>Jilly Ádám</t>
  </si>
  <si>
    <t>14:30</t>
  </si>
  <si>
    <t>Taskovics Viktor</t>
  </si>
  <si>
    <t>Juhász Bence</t>
  </si>
  <si>
    <t>16:00</t>
  </si>
  <si>
    <t>Nagy Botond</t>
  </si>
  <si>
    <t>Farkaslaki Hints Flóra</t>
  </si>
  <si>
    <t>György Emília</t>
  </si>
  <si>
    <t>Pukkai Réka</t>
  </si>
  <si>
    <t>Major Stella</t>
  </si>
  <si>
    <t>Hajdú Anna Jázmin</t>
  </si>
  <si>
    <t>17:30</t>
  </si>
  <si>
    <t>Tuzson Viktória</t>
  </si>
  <si>
    <t>Pécsi Boglárka</t>
  </si>
  <si>
    <t>Németh Laura</t>
  </si>
  <si>
    <t>Komlódi Kiara</t>
  </si>
  <si>
    <t>F16P</t>
  </si>
  <si>
    <t>L16P</t>
  </si>
  <si>
    <t>F16 páros aláírás 12:00,   L16 páros aláírás 14:00</t>
  </si>
  <si>
    <t>60 61</t>
  </si>
  <si>
    <t>61 60</t>
  </si>
  <si>
    <t>60 60</t>
  </si>
  <si>
    <t>64 62</t>
  </si>
  <si>
    <t>Páros főtábla</t>
  </si>
  <si>
    <t>CU</t>
  </si>
  <si>
    <t>Rangs.</t>
  </si>
  <si>
    <t>Kódszám</t>
  </si>
  <si>
    <t>Nyertes</t>
  </si>
  <si>
    <t>Kiemelt párosok</t>
  </si>
  <si>
    <t>Alternatívok</t>
  </si>
  <si>
    <t>Helyettesítik</t>
  </si>
  <si>
    <t>Sorsolás időpontja:</t>
  </si>
  <si>
    <t>dátuma:</t>
  </si>
  <si>
    <t>Utolsónak elfogadott páros</t>
  </si>
  <si>
    <r>
      <t xml:space="preserve">JÁTÉKREND </t>
    </r>
    <r>
      <rPr>
        <b/>
        <sz val="20"/>
        <color indexed="8"/>
        <rFont val="Calibri"/>
        <family val="2"/>
        <charset val="238"/>
      </rPr>
      <t>01.16</t>
    </r>
    <r>
      <rPr>
        <sz val="20"/>
        <color indexed="8"/>
        <rFont val="Calibri"/>
        <family val="2"/>
        <charset val="238"/>
      </rPr>
      <t xml:space="preserve"> Vasárnap</t>
    </r>
  </si>
  <si>
    <t>9:00</t>
  </si>
  <si>
    <t>10:30</t>
  </si>
  <si>
    <t>Benke Giosanu Izabella</t>
  </si>
  <si>
    <t>12:00</t>
  </si>
  <si>
    <t>13:30</t>
  </si>
  <si>
    <t>14:00</t>
  </si>
  <si>
    <t>15:00</t>
  </si>
  <si>
    <t>b</t>
  </si>
  <si>
    <t>63 61</t>
  </si>
  <si>
    <t>62 57 105</t>
  </si>
  <si>
    <t>61 62</t>
  </si>
  <si>
    <t>764 61</t>
  </si>
  <si>
    <t>61 61</t>
  </si>
  <si>
    <t>26 768 1311</t>
  </si>
  <si>
    <t>75 60</t>
  </si>
  <si>
    <t>61 674 106</t>
  </si>
  <si>
    <t>62 64</t>
  </si>
  <si>
    <t>60 62</t>
  </si>
  <si>
    <t>75 61</t>
  </si>
  <si>
    <t>62 61</t>
  </si>
  <si>
    <t>62 62</t>
  </si>
  <si>
    <t>64 63</t>
  </si>
  <si>
    <t>75 63</t>
  </si>
  <si>
    <t>63 63</t>
  </si>
  <si>
    <t>61 64</t>
  </si>
  <si>
    <t>75 62</t>
  </si>
  <si>
    <t>62 63</t>
  </si>
  <si>
    <t>Kovács- Sebes Lili</t>
  </si>
  <si>
    <t>Ipacs- Draskovics</t>
  </si>
  <si>
    <t>Béres- Borkovits</t>
  </si>
  <si>
    <t>Jilly- Nagy</t>
  </si>
  <si>
    <t>Varga- Fehér</t>
  </si>
  <si>
    <t>Hargitai- Horváth</t>
  </si>
  <si>
    <t>Juhász- Kurucsai</t>
  </si>
  <si>
    <t>Sinkalovics- Géresi</t>
  </si>
  <si>
    <t>Kristyán- Gyüre</t>
  </si>
  <si>
    <t>Garami- Bányai</t>
  </si>
  <si>
    <t>Fehér- Pukkai</t>
  </si>
  <si>
    <t>Németh- Kun</t>
  </si>
  <si>
    <t>Böröczky- György</t>
  </si>
  <si>
    <t>Pécsi- Tuzson</t>
  </si>
  <si>
    <t>Bak-Szabó- Komlódi</t>
  </si>
  <si>
    <t>Harari- Hajdú</t>
  </si>
  <si>
    <t>Ruzsinszky- Szabó</t>
  </si>
  <si>
    <t>Kovács- Burkus</t>
  </si>
  <si>
    <t>63 62</t>
  </si>
  <si>
    <t>62 674 1513</t>
  </si>
  <si>
    <t>64 674 108</t>
  </si>
  <si>
    <t>16 62 108</t>
  </si>
  <si>
    <t>Farkaslaki- Nagy</t>
  </si>
  <si>
    <t>Bak Szabó- Komlódi</t>
  </si>
  <si>
    <t>64 61</t>
  </si>
  <si>
    <t>57 62 105</t>
  </si>
  <si>
    <t>57 61 107</t>
  </si>
  <si>
    <t>j.n</t>
  </si>
  <si>
    <t>64 57 119</t>
  </si>
  <si>
    <t>62  62</t>
  </si>
  <si>
    <t>62 60</t>
  </si>
  <si>
    <t>46 75 104</t>
  </si>
  <si>
    <t>61 26 1210</t>
  </si>
  <si>
    <t>36 61 104</t>
  </si>
  <si>
    <t xml:space="preserve">62 62 </t>
  </si>
  <si>
    <t>62 16 103</t>
  </si>
  <si>
    <r>
      <t xml:space="preserve">JÁTÉKREND </t>
    </r>
    <r>
      <rPr>
        <b/>
        <sz val="20"/>
        <color indexed="8"/>
        <rFont val="Calibri"/>
        <family val="2"/>
        <charset val="238"/>
      </rPr>
      <t>01.17 HÉTFŐ</t>
    </r>
  </si>
  <si>
    <t>F1t6</t>
  </si>
  <si>
    <t>Jilli- Nagy</t>
  </si>
  <si>
    <t>11:00</t>
  </si>
  <si>
    <t>60 57 119</t>
  </si>
  <si>
    <t>61 63</t>
  </si>
  <si>
    <t>150p</t>
  </si>
  <si>
    <t>120p</t>
  </si>
  <si>
    <t>90p</t>
  </si>
  <si>
    <t>60p</t>
  </si>
  <si>
    <t>8p</t>
  </si>
  <si>
    <t>25p/ 60p</t>
  </si>
  <si>
    <t>25p</t>
  </si>
  <si>
    <t>8p/ 40p</t>
  </si>
  <si>
    <t>+7</t>
  </si>
  <si>
    <t>+3</t>
  </si>
  <si>
    <t>+1</t>
  </si>
  <si>
    <t>+5</t>
  </si>
  <si>
    <t>+10</t>
  </si>
  <si>
    <t>j.n (Bak-Szabó betegség)</t>
  </si>
  <si>
    <t>j.n (Ruzsinszky betegség)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</si>
</sst>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70" x14ac:knownFonts="1">
    <font>
      <sz val="10"/>
      <name val="Arial"/>
      <family val="2"/>
      <charset val="238"/>
    </font>
    <font>
      <sz val="10"/>
      <name val="Arial"/>
      <family val="2"/>
      <charset val="238"/>
    </font>
    <font>
      <b/>
      <sz val="20"/>
      <name val="Arial"/>
      <family val="2"/>
    </font>
    <font>
      <sz val="20"/>
      <name val="Arial"/>
      <family val="2"/>
    </font>
    <font>
      <b/>
      <sz val="18"/>
      <name val="Arial"/>
      <family val="2"/>
    </font>
    <font>
      <sz val="20"/>
      <color indexed="9"/>
      <name val="Arial"/>
      <family val="2"/>
    </font>
    <font>
      <b/>
      <sz val="9"/>
      <name val="Arial"/>
      <family val="2"/>
    </font>
    <font>
      <b/>
      <sz val="10"/>
      <name val="Arial"/>
      <family val="2"/>
    </font>
    <font>
      <sz val="10"/>
      <color indexed="9"/>
      <name val="Arial"/>
      <family val="2"/>
      <charset val="238"/>
    </font>
    <font>
      <b/>
      <i/>
      <sz val="10"/>
      <name val="Arial"/>
      <family val="2"/>
      <charset val="238"/>
    </font>
    <font>
      <b/>
      <i/>
      <sz val="10"/>
      <name val="Arial"/>
      <family val="2"/>
    </font>
    <font>
      <sz val="10"/>
      <name val="Arial"/>
      <family val="2"/>
    </font>
    <font>
      <sz val="10"/>
      <color indexed="9"/>
      <name val="Arial"/>
      <family val="2"/>
    </font>
    <font>
      <b/>
      <sz val="7"/>
      <name val="Arial"/>
      <family val="2"/>
      <charset val="238"/>
    </font>
    <font>
      <b/>
      <sz val="7"/>
      <color indexed="9"/>
      <name val="Arial"/>
      <family val="2"/>
      <charset val="238"/>
    </font>
    <font>
      <b/>
      <sz val="7"/>
      <color indexed="8"/>
      <name val="Arial"/>
      <family val="2"/>
      <charset val="238"/>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b/>
      <sz val="9"/>
      <name val="Arial"/>
      <family val="2"/>
      <charset val="238"/>
    </font>
    <font>
      <b/>
      <sz val="9"/>
      <color indexed="9"/>
      <name val="Arial"/>
      <family val="2"/>
      <charset val="238"/>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sz val="7"/>
      <color indexed="9"/>
      <name val="Arial"/>
      <family val="2"/>
      <charset val="238"/>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b/>
      <i/>
      <sz val="8.5"/>
      <name val="Arial"/>
      <family val="2"/>
      <charset val="238"/>
    </font>
    <font>
      <i/>
      <sz val="8.5"/>
      <color indexed="9"/>
      <name val="Arial"/>
      <family val="2"/>
    </font>
    <font>
      <sz val="11"/>
      <name val="Arial"/>
      <family val="2"/>
    </font>
    <font>
      <sz val="14"/>
      <name val="Arial"/>
      <family val="2"/>
    </font>
    <font>
      <sz val="14"/>
      <color indexed="9"/>
      <name val="Arial"/>
      <family val="2"/>
    </font>
    <font>
      <b/>
      <sz val="7"/>
      <name val="Arial"/>
      <family val="2"/>
    </font>
    <font>
      <b/>
      <sz val="7"/>
      <color indexed="8"/>
      <name val="Arial"/>
      <family val="2"/>
    </font>
    <font>
      <b/>
      <sz val="7"/>
      <color indexed="9"/>
      <name val="Arial"/>
      <family val="2"/>
    </font>
    <font>
      <sz val="7"/>
      <color indexed="8"/>
      <name val="Arial"/>
      <family val="2"/>
    </font>
    <font>
      <b/>
      <sz val="8"/>
      <color indexed="8"/>
      <name val="Tahoma"/>
      <family val="2"/>
      <charset val="238"/>
    </font>
    <font>
      <sz val="11"/>
      <color theme="1"/>
      <name val="Calibri"/>
      <family val="2"/>
      <charset val="238"/>
      <scheme val="minor"/>
    </font>
    <font>
      <sz val="20"/>
      <color theme="1"/>
      <name val="Calibri"/>
      <family val="2"/>
      <charset val="238"/>
      <scheme val="minor"/>
    </font>
    <font>
      <b/>
      <sz val="20"/>
      <color indexed="8"/>
      <name val="Calibri"/>
      <family val="2"/>
      <charset val="238"/>
    </font>
    <font>
      <sz val="20"/>
      <color indexed="8"/>
      <name val="Calibri"/>
      <family val="2"/>
      <charset val="238"/>
    </font>
    <font>
      <b/>
      <sz val="16"/>
      <color theme="1"/>
      <name val="Calibri"/>
      <family val="2"/>
      <charset val="238"/>
      <scheme val="minor"/>
    </font>
    <font>
      <sz val="10"/>
      <color theme="1"/>
      <name val="Calibri"/>
      <family val="2"/>
      <charset val="238"/>
      <scheme val="minor"/>
    </font>
    <font>
      <sz val="11"/>
      <color rgb="FFFF0000"/>
      <name val="Calibri"/>
      <family val="2"/>
      <charset val="238"/>
      <scheme val="minor"/>
    </font>
    <font>
      <sz val="11"/>
      <name val="Calibri"/>
      <family val="2"/>
      <charset val="238"/>
      <scheme val="minor"/>
    </font>
    <font>
      <i/>
      <sz val="8"/>
      <color rgb="FFFF0000"/>
      <name val="Arial"/>
      <family val="2"/>
      <charset val="238"/>
    </font>
    <font>
      <b/>
      <sz val="11"/>
      <color theme="1"/>
      <name val="Calibri"/>
      <family val="2"/>
      <charset val="238"/>
      <scheme val="minor"/>
    </font>
    <font>
      <b/>
      <sz val="11"/>
      <name val="Calibri"/>
      <family val="2"/>
      <charset val="238"/>
      <scheme val="minor"/>
    </font>
    <font>
      <b/>
      <u/>
      <sz val="11"/>
      <color theme="1"/>
      <name val="Calibri"/>
      <family val="2"/>
      <charset val="238"/>
      <scheme val="minor"/>
    </font>
    <font>
      <b/>
      <u/>
      <sz val="11"/>
      <name val="Calibri"/>
      <family val="2"/>
      <charset val="238"/>
      <scheme val="minor"/>
    </font>
    <font>
      <sz val="10"/>
      <name val="Arial"/>
      <family val="2"/>
      <charset val="238"/>
    </font>
    <font>
      <b/>
      <sz val="10"/>
      <name val="Arial"/>
      <family val="2"/>
      <charset val="238"/>
    </font>
    <font>
      <b/>
      <sz val="8.5"/>
      <color indexed="9"/>
      <name val="Arial"/>
      <family val="2"/>
      <charset val="238"/>
    </font>
    <font>
      <sz val="8.5"/>
      <color indexed="14"/>
      <name val="Arial"/>
      <family val="2"/>
    </font>
    <font>
      <sz val="8.5"/>
      <color indexed="42"/>
      <name val="Arial"/>
      <family val="2"/>
      <charset val="238"/>
    </font>
    <font>
      <sz val="7"/>
      <color indexed="23"/>
      <name val="Arial"/>
      <family val="2"/>
    </font>
    <font>
      <sz val="9"/>
      <name val="Arial"/>
      <family val="2"/>
      <charset val="238"/>
    </font>
    <font>
      <sz val="9"/>
      <color indexed="9"/>
      <name val="Arial"/>
      <family val="2"/>
      <charset val="238"/>
    </font>
    <font>
      <sz val="8.5"/>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indexed="9"/>
        <bgColor indexed="8"/>
      </patternFill>
    </fill>
    <fill>
      <patternFill patternType="solid">
        <fgColor rgb="FFFFFF00"/>
        <bgColor indexed="64"/>
      </patternFill>
    </fill>
    <fill>
      <patternFill patternType="solid">
        <fgColor theme="0"/>
        <bgColor indexed="64"/>
      </patternFill>
    </fill>
    <fill>
      <patternFill patternType="solid">
        <fgColor indexed="23"/>
        <bgColor indexed="64"/>
      </patternFill>
    </fill>
  </fills>
  <borders count="19">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bottom/>
      <diagonal/>
    </border>
  </borders>
  <cellStyleXfs count="5">
    <xf numFmtId="0" fontId="0" fillId="0" borderId="0"/>
    <xf numFmtId="164" fontId="1" fillId="0" borderId="0" applyFont="0" applyFill="0" applyBorder="0" applyAlignment="0" applyProtection="0"/>
    <xf numFmtId="0" fontId="48" fillId="0" borderId="0"/>
    <xf numFmtId="0" fontId="61" fillId="0" borderId="0"/>
    <xf numFmtId="0" fontId="1" fillId="0" borderId="0"/>
  </cellStyleXfs>
  <cellXfs count="370">
    <xf numFmtId="0" fontId="0" fillId="0" borderId="0" xfId="0"/>
    <xf numFmtId="49" fontId="2" fillId="0" borderId="0" xfId="0" applyNumberFormat="1" applyFont="1"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49" fontId="5" fillId="0" borderId="0" xfId="0" applyNumberFormat="1" applyFont="1" applyAlignment="1">
      <alignment vertical="top"/>
    </xf>
    <xf numFmtId="49" fontId="6" fillId="0" borderId="0" xfId="0" applyNumberFormat="1" applyFont="1" applyAlignment="1">
      <alignment horizontal="center"/>
    </xf>
    <xf numFmtId="49" fontId="6" fillId="0" borderId="0" xfId="0" applyNumberFormat="1" applyFont="1" applyAlignment="1">
      <alignment horizontal="left"/>
    </xf>
    <xf numFmtId="49" fontId="7" fillId="0" borderId="0" xfId="0" applyNumberFormat="1" applyFont="1" applyAlignment="1">
      <alignment horizontal="left"/>
    </xf>
    <xf numFmtId="0" fontId="3" fillId="0" borderId="0" xfId="0" applyFont="1" applyAlignment="1">
      <alignment vertical="top"/>
    </xf>
    <xf numFmtId="0" fontId="3" fillId="2" borderId="0" xfId="0" applyFont="1" applyFill="1" applyAlignment="1">
      <alignment vertical="top"/>
    </xf>
    <xf numFmtId="0" fontId="8" fillId="3" borderId="0" xfId="0" applyFont="1" applyFill="1" applyAlignment="1">
      <alignment horizontal="center" vertical="center"/>
    </xf>
    <xf numFmtId="0" fontId="9" fillId="0" borderId="0" xfId="0" applyFont="1"/>
    <xf numFmtId="49" fontId="10" fillId="0" borderId="0" xfId="0" applyNumberFormat="1" applyFont="1" applyAlignment="1">
      <alignment horizontal="left"/>
    </xf>
    <xf numFmtId="0" fontId="11" fillId="0" borderId="0" xfId="0" applyFont="1"/>
    <xf numFmtId="49" fontId="9" fillId="0" borderId="0" xfId="0" applyNumberFormat="1" applyFont="1"/>
    <xf numFmtId="49" fontId="11" fillId="0" borderId="0" xfId="0" applyNumberFormat="1" applyFont="1"/>
    <xf numFmtId="49" fontId="12" fillId="0" borderId="0" xfId="0" applyNumberFormat="1" applyFont="1"/>
    <xf numFmtId="49" fontId="0" fillId="4" borderId="0" xfId="0" applyNumberFormat="1" applyFill="1"/>
    <xf numFmtId="0" fontId="0" fillId="4" borderId="0" xfId="0" applyFill="1"/>
    <xf numFmtId="0" fontId="0" fillId="4" borderId="0" xfId="0" applyFill="1" applyAlignment="1">
      <alignment horizontal="center"/>
    </xf>
    <xf numFmtId="49" fontId="13" fillId="5" borderId="0" xfId="0" applyNumberFormat="1" applyFont="1" applyFill="1" applyAlignment="1">
      <alignment vertical="center"/>
    </xf>
    <xf numFmtId="49" fontId="14" fillId="5" borderId="0" xfId="0" applyNumberFormat="1" applyFont="1" applyFill="1" applyAlignment="1">
      <alignment vertical="center"/>
    </xf>
    <xf numFmtId="49" fontId="15" fillId="5" borderId="0" xfId="0" applyNumberFormat="1" applyFont="1" applyFill="1" applyAlignment="1">
      <alignment horizontal="right" vertical="center"/>
    </xf>
    <xf numFmtId="0" fontId="16" fillId="0" borderId="0" xfId="0" applyFont="1" applyAlignment="1">
      <alignment vertical="center"/>
    </xf>
    <xf numFmtId="14" fontId="17" fillId="0" borderId="1" xfId="0" applyNumberFormat="1" applyFont="1" applyBorder="1" applyAlignment="1">
      <alignment horizontal="left" vertical="center"/>
    </xf>
    <xf numFmtId="49" fontId="17" fillId="0" borderId="1" xfId="0" applyNumberFormat="1" applyFont="1" applyBorder="1" applyAlignment="1">
      <alignment vertical="center"/>
    </xf>
    <xf numFmtId="49" fontId="0" fillId="0" borderId="1" xfId="0" applyNumberFormat="1" applyBorder="1" applyAlignment="1">
      <alignment vertical="center"/>
    </xf>
    <xf numFmtId="49" fontId="18" fillId="0" borderId="1" xfId="0" applyNumberFormat="1" applyFont="1" applyBorder="1" applyAlignment="1">
      <alignment vertical="center"/>
    </xf>
    <xf numFmtId="49" fontId="17" fillId="0" borderId="1" xfId="1" applyNumberFormat="1" applyFont="1" applyBorder="1" applyAlignment="1" applyProtection="1">
      <alignment vertical="center"/>
      <protection locked="0"/>
    </xf>
    <xf numFmtId="0" fontId="19" fillId="0" borderId="1" xfId="0" applyFont="1" applyBorder="1" applyAlignment="1">
      <alignment horizontal="left" vertical="center"/>
    </xf>
    <xf numFmtId="49" fontId="19" fillId="0" borderId="1" xfId="0" applyNumberFormat="1" applyFont="1" applyBorder="1" applyAlignment="1">
      <alignment horizontal="right" vertical="center"/>
    </xf>
    <xf numFmtId="0" fontId="17" fillId="0" borderId="0" xfId="0" applyFont="1" applyAlignment="1">
      <alignment vertical="center"/>
    </xf>
    <xf numFmtId="49" fontId="20" fillId="5" borderId="0" xfId="0" applyNumberFormat="1" applyFont="1" applyFill="1" applyAlignment="1">
      <alignment horizontal="right" vertical="center"/>
    </xf>
    <xf numFmtId="49" fontId="20" fillId="5" borderId="0" xfId="0" applyNumberFormat="1" applyFont="1" applyFill="1" applyAlignment="1">
      <alignment horizontal="center" vertical="center"/>
    </xf>
    <xf numFmtId="49" fontId="20" fillId="5" borderId="0" xfId="0" applyNumberFormat="1" applyFont="1" applyFill="1" applyAlignment="1">
      <alignment horizontal="center" vertical="center" shrinkToFit="1"/>
    </xf>
    <xf numFmtId="49" fontId="20" fillId="5" borderId="0" xfId="0" applyNumberFormat="1" applyFont="1" applyFill="1" applyAlignment="1">
      <alignment horizontal="left" vertical="center"/>
    </xf>
    <xf numFmtId="49" fontId="21" fillId="5" borderId="0" xfId="0" applyNumberFormat="1" applyFont="1" applyFill="1" applyAlignment="1">
      <alignment horizontal="center" vertical="center"/>
    </xf>
    <xf numFmtId="49" fontId="21" fillId="5" borderId="0" xfId="0" applyNumberFormat="1" applyFont="1" applyFill="1" applyAlignment="1">
      <alignment vertical="center"/>
    </xf>
    <xf numFmtId="49" fontId="22" fillId="5" borderId="0" xfId="0" applyNumberFormat="1" applyFont="1" applyFill="1" applyAlignment="1">
      <alignment horizontal="right" vertical="center"/>
    </xf>
    <xf numFmtId="0" fontId="22" fillId="5" borderId="0" xfId="0" applyFont="1" applyFill="1" applyAlignment="1">
      <alignment horizontal="center" vertical="center"/>
    </xf>
    <xf numFmtId="0" fontId="22" fillId="5" borderId="0" xfId="0" applyFont="1" applyFill="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vertical="center"/>
    </xf>
    <xf numFmtId="0" fontId="23" fillId="5" borderId="0" xfId="0" applyFont="1" applyFill="1" applyAlignment="1">
      <alignment horizontal="center" vertical="center"/>
    </xf>
    <xf numFmtId="49" fontId="23" fillId="5" borderId="0" xfId="0" applyNumberFormat="1" applyFont="1" applyFill="1" applyAlignment="1">
      <alignment vertical="center"/>
    </xf>
    <xf numFmtId="0" fontId="22" fillId="0" borderId="0" xfId="0" applyFont="1" applyAlignment="1">
      <alignment vertical="center"/>
    </xf>
    <xf numFmtId="0" fontId="22" fillId="4" borderId="0" xfId="0" applyFont="1" applyFill="1"/>
    <xf numFmtId="0" fontId="22" fillId="4" borderId="0" xfId="0" applyFont="1" applyFill="1" applyAlignment="1">
      <alignment horizontal="center"/>
    </xf>
    <xf numFmtId="0" fontId="22" fillId="0" borderId="0" xfId="0" applyFont="1"/>
    <xf numFmtId="49" fontId="24" fillId="5" borderId="0" xfId="0" applyNumberFormat="1" applyFont="1" applyFill="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shrinkToFit="1"/>
    </xf>
    <xf numFmtId="0" fontId="26" fillId="6" borderId="2" xfId="0" applyFont="1" applyFill="1" applyBorder="1" applyAlignment="1">
      <alignment horizontal="center" vertical="center"/>
    </xf>
    <xf numFmtId="0" fontId="24" fillId="0" borderId="2" xfId="0" applyFont="1" applyBorder="1" applyAlignment="1">
      <alignment vertical="center"/>
    </xf>
    <xf numFmtId="0" fontId="27" fillId="0" borderId="2" xfId="0" applyFont="1" applyBorder="1" applyAlignment="1">
      <alignment horizontal="center" vertical="center"/>
    </xf>
    <xf numFmtId="0" fontId="27" fillId="0" borderId="0" xfId="0" applyFont="1" applyAlignment="1">
      <alignment vertical="center"/>
    </xf>
    <xf numFmtId="0" fontId="28" fillId="2" borderId="0" xfId="0" applyFont="1" applyFill="1" applyAlignment="1">
      <alignment vertical="center"/>
    </xf>
    <xf numFmtId="0" fontId="29" fillId="2" borderId="0" xfId="0" applyFont="1" applyFill="1" applyAlignment="1">
      <alignment vertical="center"/>
    </xf>
    <xf numFmtId="49" fontId="28" fillId="2" borderId="0" xfId="0" applyNumberFormat="1" applyFont="1" applyFill="1" applyAlignment="1">
      <alignment vertical="center"/>
    </xf>
    <xf numFmtId="49" fontId="29" fillId="2" borderId="0" xfId="0" applyNumberFormat="1" applyFont="1" applyFill="1" applyAlignment="1">
      <alignment vertical="center"/>
    </xf>
    <xf numFmtId="0" fontId="11" fillId="2" borderId="0" xfId="0" applyFont="1" applyFill="1" applyAlignment="1">
      <alignment vertical="center"/>
    </xf>
    <xf numFmtId="0" fontId="11" fillId="0" borderId="0" xfId="0" applyFont="1" applyAlignment="1">
      <alignment vertical="center"/>
    </xf>
    <xf numFmtId="0" fontId="11" fillId="0" borderId="3" xfId="0" applyFont="1" applyBorder="1" applyAlignment="1">
      <alignment vertical="center"/>
    </xf>
    <xf numFmtId="49" fontId="28" fillId="5" borderId="0" xfId="0" applyNumberFormat="1" applyFont="1" applyFill="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shrinkToFit="1"/>
    </xf>
    <xf numFmtId="0" fontId="28"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21" fillId="0" borderId="0" xfId="0" applyFont="1" applyAlignment="1">
      <alignment horizontal="right" vertical="center"/>
    </xf>
    <xf numFmtId="0" fontId="32" fillId="7" borderId="4" xfId="0" applyFont="1" applyFill="1" applyBorder="1" applyAlignment="1">
      <alignment horizontal="right" vertical="center"/>
    </xf>
    <xf numFmtId="0" fontId="27" fillId="0" borderId="2" xfId="0" applyFont="1" applyBorder="1" applyAlignment="1">
      <alignment vertical="center"/>
    </xf>
    <xf numFmtId="0" fontId="11" fillId="0" borderId="5" xfId="0" applyFont="1" applyBorder="1" applyAlignment="1">
      <alignment vertical="center"/>
    </xf>
    <xf numFmtId="0" fontId="25" fillId="0" borderId="2" xfId="0" applyFont="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32" fillId="7" borderId="7" xfId="0" applyFont="1" applyFill="1" applyBorder="1" applyAlignment="1">
      <alignment horizontal="right" vertical="center"/>
    </xf>
    <xf numFmtId="49" fontId="27" fillId="0" borderId="2" xfId="0" applyNumberFormat="1" applyFont="1" applyBorder="1" applyAlignment="1">
      <alignment vertical="center"/>
    </xf>
    <xf numFmtId="49" fontId="27" fillId="0" borderId="0" xfId="0" applyNumberFormat="1" applyFont="1" applyAlignment="1">
      <alignment vertical="center"/>
    </xf>
    <xf numFmtId="0" fontId="27" fillId="0" borderId="7" xfId="0" applyFont="1" applyBorder="1" applyAlignment="1">
      <alignment vertical="center"/>
    </xf>
    <xf numFmtId="49" fontId="27" fillId="0" borderId="7" xfId="0" applyNumberFormat="1" applyFont="1" applyBorder="1" applyAlignment="1">
      <alignment vertical="center"/>
    </xf>
    <xf numFmtId="0" fontId="33" fillId="0" borderId="0" xfId="0" applyFont="1" applyAlignment="1">
      <alignment horizontal="right" vertical="center"/>
    </xf>
    <xf numFmtId="0" fontId="27" fillId="0" borderId="6" xfId="0" applyFont="1" applyBorder="1" applyAlignment="1">
      <alignment vertical="center"/>
    </xf>
    <xf numFmtId="0" fontId="34" fillId="0" borderId="6" xfId="0" applyFont="1" applyBorder="1" applyAlignment="1">
      <alignment horizontal="center" vertical="center"/>
    </xf>
    <xf numFmtId="0" fontId="34" fillId="0" borderId="2" xfId="0" applyFont="1" applyBorder="1" applyAlignment="1">
      <alignment horizontal="center" vertical="center"/>
    </xf>
    <xf numFmtId="0" fontId="29" fillId="2" borderId="7" xfId="0" applyFont="1" applyFill="1" applyBorder="1" applyAlignment="1">
      <alignment vertical="center"/>
    </xf>
    <xf numFmtId="0" fontId="11" fillId="0" borderId="8" xfId="0" applyFont="1" applyBorder="1" applyAlignment="1">
      <alignment vertical="center"/>
    </xf>
    <xf numFmtId="49" fontId="27" fillId="0" borderId="6" xfId="0" applyNumberFormat="1"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29" fillId="2" borderId="2" xfId="0" applyFont="1" applyFill="1" applyBorder="1" applyAlignment="1">
      <alignment vertical="center"/>
    </xf>
    <xf numFmtId="49" fontId="37" fillId="5" borderId="0" xfId="0" applyNumberFormat="1" applyFont="1" applyFill="1" applyAlignment="1">
      <alignment horizontal="center" vertical="center"/>
    </xf>
    <xf numFmtId="0" fontId="29" fillId="2" borderId="6" xfId="0" applyFont="1" applyFill="1" applyBorder="1" applyAlignment="1">
      <alignment vertical="center"/>
    </xf>
    <xf numFmtId="0" fontId="38" fillId="2" borderId="0" xfId="0" applyFont="1" applyFill="1" applyAlignment="1">
      <alignment horizontal="right" vertical="center"/>
    </xf>
    <xf numFmtId="0" fontId="39" fillId="0" borderId="0" xfId="0" applyFont="1" applyAlignment="1">
      <alignment vertical="center"/>
    </xf>
    <xf numFmtId="0" fontId="27" fillId="0" borderId="6" xfId="0" applyFont="1" applyBorder="1" applyAlignment="1">
      <alignment horizontal="right" vertical="center"/>
    </xf>
    <xf numFmtId="0" fontId="32" fillId="7" borderId="0" xfId="0" applyFont="1" applyFill="1" applyAlignment="1">
      <alignment horizontal="right" vertical="center"/>
    </xf>
    <xf numFmtId="49" fontId="11" fillId="2" borderId="0" xfId="0" applyNumberFormat="1" applyFont="1" applyFill="1" applyAlignment="1">
      <alignment vertical="center"/>
    </xf>
    <xf numFmtId="49" fontId="40" fillId="2" borderId="0" xfId="0" applyNumberFormat="1" applyFont="1" applyFill="1" applyAlignment="1">
      <alignment horizontal="center" vertical="center"/>
    </xf>
    <xf numFmtId="49" fontId="41" fillId="0" borderId="0" xfId="0" applyNumberFormat="1" applyFont="1" applyAlignment="1">
      <alignment vertical="center"/>
    </xf>
    <xf numFmtId="49" fontId="42" fillId="0" borderId="0" xfId="0" applyNumberFormat="1" applyFont="1" applyAlignment="1">
      <alignment horizontal="center" vertical="center"/>
    </xf>
    <xf numFmtId="49" fontId="41" fillId="2" borderId="0" xfId="0" applyNumberFormat="1" applyFont="1" applyFill="1" applyAlignment="1">
      <alignment vertical="center"/>
    </xf>
    <xf numFmtId="49" fontId="42" fillId="2" borderId="0" xfId="0" applyNumberFormat="1" applyFont="1" applyFill="1" applyAlignment="1">
      <alignment vertical="center"/>
    </xf>
    <xf numFmtId="0" fontId="0" fillId="2" borderId="0" xfId="0" applyFill="1" applyAlignment="1">
      <alignment vertical="center"/>
    </xf>
    <xf numFmtId="0" fontId="0" fillId="0" borderId="0" xfId="0" applyAlignment="1">
      <alignment vertical="center"/>
    </xf>
    <xf numFmtId="0" fontId="43" fillId="5" borderId="9" xfId="0" applyFont="1" applyFill="1" applyBorder="1" applyAlignment="1">
      <alignment vertical="center"/>
    </xf>
    <xf numFmtId="0" fontId="43" fillId="5" borderId="10" xfId="0" applyFont="1" applyFill="1" applyBorder="1" applyAlignment="1">
      <alignment vertical="center"/>
    </xf>
    <xf numFmtId="0" fontId="43" fillId="5" borderId="11" xfId="0" applyFont="1" applyFill="1" applyBorder="1" applyAlignment="1">
      <alignment vertical="center"/>
    </xf>
    <xf numFmtId="49" fontId="44" fillId="5" borderId="10" xfId="0" applyNumberFormat="1" applyFont="1" applyFill="1" applyBorder="1" applyAlignment="1">
      <alignment horizontal="center" vertical="center"/>
    </xf>
    <xf numFmtId="49" fontId="44" fillId="5" borderId="10" xfId="0" applyNumberFormat="1" applyFont="1" applyFill="1" applyBorder="1" applyAlignment="1">
      <alignment vertical="center"/>
    </xf>
    <xf numFmtId="49" fontId="44" fillId="5" borderId="10" xfId="0" applyNumberFormat="1" applyFont="1" applyFill="1" applyBorder="1" applyAlignment="1">
      <alignment horizontal="centerContinuous" vertical="center"/>
    </xf>
    <xf numFmtId="49" fontId="44" fillId="5" borderId="11" xfId="0" applyNumberFormat="1" applyFont="1" applyFill="1" applyBorder="1" applyAlignment="1">
      <alignment horizontal="centerContinuous" vertical="center"/>
    </xf>
    <xf numFmtId="49" fontId="45" fillId="5" borderId="10" xfId="0" applyNumberFormat="1" applyFont="1" applyFill="1" applyBorder="1" applyAlignment="1">
      <alignment vertical="center"/>
    </xf>
    <xf numFmtId="49" fontId="45" fillId="5" borderId="11" xfId="0" applyNumberFormat="1" applyFont="1" applyFill="1" applyBorder="1" applyAlignment="1">
      <alignment vertical="center"/>
    </xf>
    <xf numFmtId="49" fontId="43" fillId="5" borderId="10" xfId="0" applyNumberFormat="1" applyFont="1" applyFill="1" applyBorder="1" applyAlignment="1">
      <alignment horizontal="left" vertical="center"/>
    </xf>
    <xf numFmtId="49" fontId="43" fillId="0" borderId="10" xfId="0" applyNumberFormat="1" applyFont="1" applyBorder="1" applyAlignment="1">
      <alignment horizontal="left" vertical="center"/>
    </xf>
    <xf numFmtId="49" fontId="45" fillId="2" borderId="11" xfId="0" applyNumberFormat="1" applyFont="1" applyFill="1" applyBorder="1" applyAlignment="1">
      <alignment vertical="center"/>
    </xf>
    <xf numFmtId="0" fontId="20" fillId="0" borderId="0" xfId="0" applyFont="1" applyAlignment="1">
      <alignment vertical="center"/>
    </xf>
    <xf numFmtId="49" fontId="20" fillId="0" borderId="12" xfId="0" applyNumberFormat="1" applyFont="1" applyBorder="1" applyAlignment="1">
      <alignment vertical="center"/>
    </xf>
    <xf numFmtId="49" fontId="20" fillId="0" borderId="13" xfId="0" applyNumberFormat="1" applyFont="1" applyBorder="1" applyAlignment="1">
      <alignment vertical="center"/>
    </xf>
    <xf numFmtId="49" fontId="20" fillId="0" borderId="13" xfId="0" applyNumberFormat="1" applyFont="1" applyBorder="1" applyAlignment="1">
      <alignment horizontal="right" vertical="center"/>
    </xf>
    <xf numFmtId="49" fontId="20" fillId="0" borderId="4" xfId="0" applyNumberFormat="1" applyFont="1" applyBorder="1" applyAlignment="1">
      <alignment horizontal="right" vertical="center"/>
    </xf>
    <xf numFmtId="49" fontId="20" fillId="0" borderId="0" xfId="0" applyNumberFormat="1" applyFont="1" applyAlignment="1">
      <alignment horizontal="center" vertical="center"/>
    </xf>
    <xf numFmtId="0" fontId="20" fillId="2" borderId="0" xfId="0" applyFont="1" applyFill="1" applyAlignment="1">
      <alignment vertical="center"/>
    </xf>
    <xf numFmtId="49" fontId="20" fillId="2" borderId="0" xfId="0" applyNumberFormat="1" applyFont="1" applyFill="1" applyAlignment="1">
      <alignment horizontal="center" vertical="center"/>
    </xf>
    <xf numFmtId="49" fontId="20" fillId="2" borderId="7" xfId="0" applyNumberFormat="1" applyFont="1" applyFill="1" applyBorder="1" applyAlignment="1">
      <alignment vertical="center"/>
    </xf>
    <xf numFmtId="49" fontId="46" fillId="0" borderId="0" xfId="0" applyNumberFormat="1" applyFont="1" applyAlignment="1">
      <alignment horizontal="center" vertical="center"/>
    </xf>
    <xf numFmtId="49" fontId="20" fillId="0" borderId="0" xfId="0" applyNumberFormat="1" applyFont="1" applyAlignment="1">
      <alignment vertical="center"/>
    </xf>
    <xf numFmtId="49" fontId="21" fillId="0" borderId="0" xfId="0" applyNumberFormat="1" applyFont="1" applyAlignment="1">
      <alignment vertical="center"/>
    </xf>
    <xf numFmtId="49" fontId="21" fillId="0" borderId="7" xfId="0" applyNumberFormat="1" applyFont="1" applyBorder="1" applyAlignment="1">
      <alignment vertical="center"/>
    </xf>
    <xf numFmtId="49" fontId="43" fillId="5" borderId="12" xfId="0" applyNumberFormat="1" applyFont="1" applyFill="1" applyBorder="1" applyAlignment="1">
      <alignment vertical="center"/>
    </xf>
    <xf numFmtId="49" fontId="43" fillId="5" borderId="13" xfId="0" applyNumberFormat="1" applyFont="1" applyFill="1" applyBorder="1" applyAlignment="1">
      <alignment vertical="center"/>
    </xf>
    <xf numFmtId="49" fontId="21" fillId="5" borderId="7" xfId="0" applyNumberFormat="1" applyFont="1" applyFill="1" applyBorder="1" applyAlignment="1">
      <alignment vertical="center"/>
    </xf>
    <xf numFmtId="49" fontId="20" fillId="0" borderId="14" xfId="0" applyNumberFormat="1" applyFont="1" applyBorder="1" applyAlignment="1">
      <alignment vertical="center"/>
    </xf>
    <xf numFmtId="49" fontId="20" fillId="0" borderId="2" xfId="0" applyNumberFormat="1" applyFont="1" applyBorder="1" applyAlignment="1">
      <alignment vertical="center"/>
    </xf>
    <xf numFmtId="49" fontId="20" fillId="0" borderId="2" xfId="0" applyNumberFormat="1" applyFont="1" applyBorder="1" applyAlignment="1">
      <alignment horizontal="right" vertical="center"/>
    </xf>
    <xf numFmtId="49" fontId="20" fillId="0" borderId="6" xfId="0" applyNumberFormat="1" applyFont="1" applyBorder="1" applyAlignment="1">
      <alignment horizontal="right" vertical="center"/>
    </xf>
    <xf numFmtId="0" fontId="20" fillId="0" borderId="2" xfId="0" applyFont="1" applyBorder="1" applyAlignment="1">
      <alignment vertical="center"/>
    </xf>
    <xf numFmtId="49" fontId="21" fillId="0" borderId="2" xfId="0" applyNumberFormat="1" applyFont="1" applyBorder="1" applyAlignment="1">
      <alignment vertical="center"/>
    </xf>
    <xf numFmtId="49" fontId="21" fillId="0" borderId="6" xfId="0" applyNumberFormat="1" applyFont="1" applyBorder="1" applyAlignment="1">
      <alignment vertical="center"/>
    </xf>
    <xf numFmtId="49" fontId="20" fillId="5" borderId="12" xfId="0" applyNumberFormat="1" applyFont="1" applyFill="1" applyBorder="1" applyAlignment="1">
      <alignment vertical="center"/>
    </xf>
    <xf numFmtId="49" fontId="20" fillId="5" borderId="13" xfId="0" applyNumberFormat="1" applyFont="1" applyFill="1" applyBorder="1" applyAlignment="1">
      <alignment vertical="center"/>
    </xf>
    <xf numFmtId="49" fontId="20" fillId="5" borderId="13" xfId="0" applyNumberFormat="1" applyFont="1" applyFill="1" applyBorder="1" applyAlignment="1">
      <alignment horizontal="right" vertical="center"/>
    </xf>
    <xf numFmtId="49" fontId="20" fillId="5" borderId="4" xfId="0" applyNumberFormat="1" applyFont="1" applyFill="1" applyBorder="1" applyAlignment="1">
      <alignment horizontal="right" vertical="center"/>
    </xf>
    <xf numFmtId="0" fontId="20" fillId="5" borderId="15" xfId="0" applyFont="1" applyFill="1" applyBorder="1" applyAlignment="1">
      <alignment vertical="center"/>
    </xf>
    <xf numFmtId="49" fontId="20" fillId="5" borderId="7" xfId="0" applyNumberFormat="1" applyFont="1" applyFill="1" applyBorder="1" applyAlignment="1">
      <alignment horizontal="right" vertical="center"/>
    </xf>
    <xf numFmtId="0" fontId="43" fillId="5" borderId="15" xfId="0" applyFont="1" applyFill="1" applyBorder="1" applyAlignment="1">
      <alignment vertical="center"/>
    </xf>
    <xf numFmtId="0" fontId="43" fillId="5" borderId="0" xfId="0" applyFont="1" applyFill="1" applyAlignment="1">
      <alignment vertical="center"/>
    </xf>
    <xf numFmtId="0" fontId="43" fillId="5" borderId="7" xfId="0" applyFont="1" applyFill="1" applyBorder="1" applyAlignment="1">
      <alignment vertical="center"/>
    </xf>
    <xf numFmtId="49" fontId="20" fillId="5" borderId="15" xfId="0" applyNumberFormat="1" applyFont="1" applyFill="1" applyBorder="1" applyAlignment="1">
      <alignment vertical="center"/>
    </xf>
    <xf numFmtId="49" fontId="20" fillId="5" borderId="0" xfId="0" applyNumberFormat="1" applyFont="1" applyFill="1" applyAlignment="1">
      <alignment vertical="center"/>
    </xf>
    <xf numFmtId="0" fontId="20" fillId="5" borderId="0" xfId="0" applyFont="1" applyFill="1" applyAlignment="1">
      <alignment horizontal="right" vertical="center"/>
    </xf>
    <xf numFmtId="0" fontId="20" fillId="5" borderId="7" xfId="0" applyFont="1" applyFill="1" applyBorder="1" applyAlignment="1">
      <alignment horizontal="right" vertical="center"/>
    </xf>
    <xf numFmtId="49" fontId="20" fillId="5" borderId="14" xfId="0" applyNumberFormat="1" applyFont="1" applyFill="1" applyBorder="1" applyAlignment="1">
      <alignment vertical="center"/>
    </xf>
    <xf numFmtId="49" fontId="20" fillId="5" borderId="2" xfId="0" applyNumberFormat="1" applyFont="1" applyFill="1" applyBorder="1" applyAlignment="1">
      <alignment vertical="center"/>
    </xf>
    <xf numFmtId="0" fontId="20" fillId="5" borderId="2" xfId="0" applyFont="1" applyFill="1" applyBorder="1" applyAlignment="1">
      <alignment horizontal="right" vertical="center"/>
    </xf>
    <xf numFmtId="0" fontId="20" fillId="5" borderId="6" xfId="0" applyFont="1" applyFill="1" applyBorder="1" applyAlignment="1">
      <alignment horizontal="right" vertical="center"/>
    </xf>
    <xf numFmtId="49" fontId="20" fillId="0" borderId="2" xfId="0" applyNumberFormat="1" applyFont="1" applyBorder="1" applyAlignment="1">
      <alignment horizontal="center" vertical="center"/>
    </xf>
    <xf numFmtId="0" fontId="20" fillId="2" borderId="2" xfId="0" applyFont="1" applyFill="1" applyBorder="1" applyAlignment="1">
      <alignment vertical="center"/>
    </xf>
    <xf numFmtId="49" fontId="20" fillId="2" borderId="2" xfId="0" applyNumberFormat="1" applyFont="1" applyFill="1" applyBorder="1" applyAlignment="1">
      <alignment horizontal="center" vertical="center"/>
    </xf>
    <xf numFmtId="49" fontId="20" fillId="2" borderId="6" xfId="0" applyNumberFormat="1" applyFont="1" applyFill="1" applyBorder="1" applyAlignment="1">
      <alignment vertical="center"/>
    </xf>
    <xf numFmtId="49" fontId="46" fillId="0" borderId="2" xfId="0" applyNumberFormat="1" applyFont="1" applyBorder="1" applyAlignment="1">
      <alignment horizontal="center" vertical="center"/>
    </xf>
    <xf numFmtId="0" fontId="32" fillId="7" borderId="6" xfId="0" applyFont="1" applyFill="1" applyBorder="1" applyAlignment="1">
      <alignment horizontal="right" vertical="center"/>
    </xf>
    <xf numFmtId="0" fontId="21" fillId="0" borderId="0" xfId="0" applyFont="1"/>
    <xf numFmtId="0" fontId="12" fillId="0" borderId="0" xfId="0" applyFont="1"/>
    <xf numFmtId="0" fontId="10" fillId="0" borderId="0" xfId="0" applyFont="1" applyAlignment="1">
      <alignment horizontal="left"/>
    </xf>
    <xf numFmtId="0" fontId="48" fillId="0" borderId="0" xfId="2"/>
    <xf numFmtId="49" fontId="53" fillId="0" borderId="0" xfId="2" applyNumberFormat="1" applyFont="1" applyAlignment="1">
      <alignment textRotation="90" wrapText="1"/>
    </xf>
    <xf numFmtId="49" fontId="53" fillId="0" borderId="0" xfId="2" applyNumberFormat="1" applyFont="1" applyAlignment="1">
      <alignment horizontal="right" textRotation="90" wrapText="1"/>
    </xf>
    <xf numFmtId="49" fontId="48" fillId="0" borderId="0" xfId="2" applyNumberFormat="1" applyAlignment="1">
      <alignment horizontal="center" vertical="center"/>
    </xf>
    <xf numFmtId="49" fontId="48" fillId="0" borderId="0" xfId="2" applyNumberFormat="1" applyAlignment="1">
      <alignment horizontal="center"/>
    </xf>
    <xf numFmtId="49" fontId="48" fillId="0" borderId="16" xfId="2" applyNumberFormat="1" applyBorder="1"/>
    <xf numFmtId="49" fontId="54" fillId="0" borderId="16" xfId="2" applyNumberFormat="1" applyFont="1" applyBorder="1"/>
    <xf numFmtId="49" fontId="48" fillId="0" borderId="16" xfId="2" applyNumberFormat="1" applyBorder="1" applyAlignment="1">
      <alignment horizontal="center"/>
    </xf>
    <xf numFmtId="0" fontId="48" fillId="9" borderId="16" xfId="2" applyFill="1" applyBorder="1" applyAlignment="1">
      <alignment horizontal="left" vertical="center"/>
    </xf>
    <xf numFmtId="49" fontId="48" fillId="0" borderId="16" xfId="2" applyNumberFormat="1" applyBorder="1" applyAlignment="1">
      <alignment horizontal="center" vertical="center"/>
    </xf>
    <xf numFmtId="0" fontId="55" fillId="9" borderId="16" xfId="2" applyFont="1" applyFill="1" applyBorder="1" applyAlignment="1">
      <alignment horizontal="left" vertical="center"/>
    </xf>
    <xf numFmtId="49" fontId="48" fillId="0" borderId="0" xfId="2" applyNumberFormat="1"/>
    <xf numFmtId="49" fontId="54" fillId="0" borderId="0" xfId="2" applyNumberFormat="1" applyFont="1"/>
    <xf numFmtId="0" fontId="48" fillId="0" borderId="0" xfId="2" applyAlignment="1">
      <alignment horizontal="center" vertical="center"/>
    </xf>
    <xf numFmtId="0" fontId="55" fillId="0" borderId="16" xfId="2" applyFont="1" applyBorder="1" applyAlignment="1">
      <alignment horizontal="left" vertical="center"/>
    </xf>
    <xf numFmtId="0" fontId="48" fillId="0" borderId="16" xfId="2" applyBorder="1" applyAlignment="1">
      <alignment horizontal="left" vertical="center"/>
    </xf>
    <xf numFmtId="0" fontId="55" fillId="0" borderId="0" xfId="2" applyFont="1" applyAlignment="1">
      <alignment horizontal="center" vertical="center"/>
    </xf>
    <xf numFmtId="0" fontId="48" fillId="0" borderId="16" xfId="2" applyBorder="1" applyAlignment="1">
      <alignment horizontal="center" vertical="center"/>
    </xf>
    <xf numFmtId="0" fontId="59" fillId="9" borderId="16" xfId="2" applyFont="1" applyFill="1" applyBorder="1" applyAlignment="1">
      <alignment horizontal="left" vertical="center"/>
    </xf>
    <xf numFmtId="0" fontId="60" fillId="9" borderId="16" xfId="2" applyFont="1" applyFill="1" applyBorder="1" applyAlignment="1">
      <alignment horizontal="left" vertical="center"/>
    </xf>
    <xf numFmtId="49" fontId="2" fillId="0" borderId="0" xfId="3" applyNumberFormat="1" applyFont="1" applyAlignment="1">
      <alignment vertical="top"/>
    </xf>
    <xf numFmtId="0" fontId="2" fillId="0" borderId="0" xfId="3" applyFont="1" applyAlignment="1">
      <alignment vertical="top"/>
    </xf>
    <xf numFmtId="0" fontId="3" fillId="0" borderId="0" xfId="3" applyFont="1" applyAlignment="1">
      <alignment vertical="top"/>
    </xf>
    <xf numFmtId="49" fontId="4" fillId="0" borderId="0" xfId="3" applyNumberFormat="1" applyFont="1" applyAlignment="1">
      <alignment horizontal="center"/>
    </xf>
    <xf numFmtId="0" fontId="5" fillId="0" borderId="0" xfId="3" applyFont="1" applyAlignment="1">
      <alignment vertical="top"/>
    </xf>
    <xf numFmtId="0" fontId="6" fillId="0" borderId="0" xfId="3" applyFont="1" applyAlignment="1">
      <alignment horizontal="left"/>
    </xf>
    <xf numFmtId="0" fontId="7" fillId="0" borderId="0" xfId="3" applyFont="1" applyAlignment="1">
      <alignment horizontal="left"/>
    </xf>
    <xf numFmtId="0" fontId="62" fillId="0" borderId="0" xfId="3" applyFont="1"/>
    <xf numFmtId="49" fontId="10" fillId="0" borderId="0" xfId="3" applyNumberFormat="1" applyFont="1" applyAlignment="1">
      <alignment horizontal="left"/>
    </xf>
    <xf numFmtId="49" fontId="9" fillId="0" borderId="0" xfId="3" applyNumberFormat="1" applyFont="1"/>
    <xf numFmtId="0" fontId="11" fillId="0" borderId="0" xfId="3" applyFont="1"/>
    <xf numFmtId="0" fontId="12" fillId="0" borderId="0" xfId="3" applyFont="1"/>
    <xf numFmtId="0" fontId="13" fillId="5" borderId="0" xfId="3" applyFont="1" applyFill="1" applyAlignment="1">
      <alignment vertical="center"/>
    </xf>
    <xf numFmtId="0" fontId="14" fillId="5" borderId="0" xfId="3" applyFont="1" applyFill="1" applyAlignment="1">
      <alignment vertical="center"/>
    </xf>
    <xf numFmtId="49" fontId="13" fillId="5" borderId="0" xfId="3" applyNumberFormat="1" applyFont="1" applyFill="1" applyAlignment="1">
      <alignment vertical="center"/>
    </xf>
    <xf numFmtId="49" fontId="14" fillId="5" borderId="0" xfId="3" applyNumberFormat="1" applyFont="1" applyFill="1" applyAlignment="1">
      <alignment vertical="center"/>
    </xf>
    <xf numFmtId="49" fontId="13" fillId="5" borderId="0" xfId="3" applyNumberFormat="1" applyFont="1" applyFill="1" applyAlignment="1">
      <alignment horizontal="right" vertical="center"/>
    </xf>
    <xf numFmtId="0" fontId="15" fillId="5" borderId="0" xfId="3" applyFont="1" applyFill="1" applyAlignment="1">
      <alignment horizontal="right" vertical="center"/>
    </xf>
    <xf numFmtId="0" fontId="16" fillId="0" borderId="0" xfId="3" applyFont="1" applyAlignment="1">
      <alignment vertical="center"/>
    </xf>
    <xf numFmtId="0" fontId="17" fillId="0" borderId="1" xfId="3" applyFont="1" applyBorder="1" applyAlignment="1">
      <alignment vertical="center"/>
    </xf>
    <xf numFmtId="49" fontId="17" fillId="0" borderId="1" xfId="3" applyNumberFormat="1" applyFont="1" applyBorder="1" applyAlignment="1">
      <alignment vertical="center"/>
    </xf>
    <xf numFmtId="0" fontId="61" fillId="0" borderId="1" xfId="3" applyBorder="1" applyAlignment="1">
      <alignment vertical="center"/>
    </xf>
    <xf numFmtId="0" fontId="18" fillId="0" borderId="1" xfId="3" applyFont="1" applyBorder="1" applyAlignment="1">
      <alignment vertical="center"/>
    </xf>
    <xf numFmtId="49" fontId="18" fillId="0" borderId="1" xfId="3" applyNumberFormat="1" applyFont="1" applyBorder="1" applyAlignment="1">
      <alignment vertical="center"/>
    </xf>
    <xf numFmtId="0" fontId="19" fillId="0" borderId="1" xfId="3" applyFont="1" applyBorder="1" applyAlignment="1">
      <alignment horizontal="right" vertical="center"/>
    </xf>
    <xf numFmtId="49" fontId="19" fillId="0" borderId="1" xfId="3" applyNumberFormat="1" applyFont="1" applyBorder="1" applyAlignment="1">
      <alignment horizontal="right" vertical="center"/>
    </xf>
    <xf numFmtId="0" fontId="17" fillId="0" borderId="0" xfId="3" applyFont="1" applyAlignment="1">
      <alignment vertical="center"/>
    </xf>
    <xf numFmtId="0" fontId="20" fillId="5" borderId="0" xfId="3" applyFont="1" applyFill="1" applyAlignment="1">
      <alignment horizontal="right" vertical="center"/>
    </xf>
    <xf numFmtId="0" fontId="20" fillId="5" borderId="0" xfId="3" applyFont="1" applyFill="1" applyAlignment="1">
      <alignment horizontal="center" vertical="center"/>
    </xf>
    <xf numFmtId="0" fontId="20" fillId="5" borderId="0" xfId="3" applyFont="1" applyFill="1" applyAlignment="1">
      <alignment horizontal="center" vertical="center" shrinkToFit="1"/>
    </xf>
    <xf numFmtId="0" fontId="20" fillId="5" borderId="0" xfId="3" applyFont="1" applyFill="1" applyAlignment="1">
      <alignment horizontal="left" vertical="center"/>
    </xf>
    <xf numFmtId="0" fontId="21" fillId="5" borderId="0" xfId="3" applyFont="1" applyFill="1" applyAlignment="1">
      <alignment horizontal="center" vertical="center"/>
    </xf>
    <xf numFmtId="0" fontId="21" fillId="5" borderId="0" xfId="3" applyFont="1" applyFill="1" applyAlignment="1">
      <alignment vertical="center"/>
    </xf>
    <xf numFmtId="0" fontId="22" fillId="5" borderId="0" xfId="3" applyFont="1" applyFill="1" applyAlignment="1">
      <alignment horizontal="right" vertical="center"/>
    </xf>
    <xf numFmtId="0" fontId="22" fillId="0" borderId="0" xfId="3" applyFont="1" applyAlignment="1">
      <alignment horizontal="center" vertical="center"/>
    </xf>
    <xf numFmtId="0" fontId="22" fillId="0" borderId="0" xfId="3" applyFont="1" applyAlignment="1">
      <alignment horizontal="left" vertical="center"/>
    </xf>
    <xf numFmtId="0" fontId="22" fillId="0" borderId="0" xfId="3" applyFont="1" applyAlignment="1">
      <alignment vertical="center"/>
    </xf>
    <xf numFmtId="0" fontId="23" fillId="0" borderId="0" xfId="3" applyFont="1" applyAlignment="1">
      <alignment horizontal="center" vertical="center"/>
    </xf>
    <xf numFmtId="0" fontId="23" fillId="0" borderId="0" xfId="3" applyFont="1" applyAlignment="1">
      <alignment vertical="center"/>
    </xf>
    <xf numFmtId="0" fontId="24" fillId="5" borderId="0" xfId="3" applyFont="1" applyFill="1" applyAlignment="1">
      <alignment horizontal="center" vertical="center"/>
    </xf>
    <xf numFmtId="0" fontId="25" fillId="0" borderId="2" xfId="3" applyFont="1" applyBorder="1" applyAlignment="1">
      <alignment horizontal="center" vertical="center"/>
    </xf>
    <xf numFmtId="0" fontId="26" fillId="6" borderId="2" xfId="3" applyFont="1" applyFill="1" applyBorder="1" applyAlignment="1">
      <alignment horizontal="center" vertical="center"/>
    </xf>
    <xf numFmtId="0" fontId="24" fillId="0" borderId="2" xfId="3" applyFont="1" applyBorder="1" applyAlignment="1">
      <alignment vertical="center" shrinkToFit="1"/>
    </xf>
    <xf numFmtId="0" fontId="24" fillId="0" borderId="2" xfId="3" applyFont="1" applyBorder="1" applyAlignment="1">
      <alignment vertical="center"/>
    </xf>
    <xf numFmtId="0" fontId="7" fillId="0" borderId="2" xfId="3" applyFont="1" applyBorder="1" applyAlignment="1">
      <alignment vertical="center"/>
    </xf>
    <xf numFmtId="0" fontId="29" fillId="0" borderId="2" xfId="3" applyFont="1" applyBorder="1" applyAlignment="1">
      <alignment horizontal="center" vertical="center"/>
    </xf>
    <xf numFmtId="0" fontId="28" fillId="0" borderId="0" xfId="3" applyFont="1" applyAlignment="1">
      <alignment vertical="center"/>
    </xf>
    <xf numFmtId="0" fontId="29" fillId="0" borderId="0" xfId="3" applyFont="1" applyAlignment="1">
      <alignment vertical="center"/>
    </xf>
    <xf numFmtId="0" fontId="29" fillId="2" borderId="0" xfId="3" applyFont="1" applyFill="1" applyAlignment="1">
      <alignment vertical="center"/>
    </xf>
    <xf numFmtId="0" fontId="11" fillId="2" borderId="0" xfId="3" applyFont="1" applyFill="1" applyAlignment="1">
      <alignment vertical="center"/>
    </xf>
    <xf numFmtId="0" fontId="11" fillId="0" borderId="0" xfId="3" applyFont="1" applyAlignment="1">
      <alignment vertical="center"/>
    </xf>
    <xf numFmtId="0" fontId="11" fillId="0" borderId="3" xfId="3" applyFont="1" applyBorder="1" applyAlignment="1">
      <alignment vertical="center"/>
    </xf>
    <xf numFmtId="0" fontId="28" fillId="5" borderId="0" xfId="3" applyFont="1" applyFill="1" applyAlignment="1">
      <alignment horizontal="center" vertical="center"/>
    </xf>
    <xf numFmtId="0" fontId="25" fillId="0" borderId="0" xfId="3" applyFont="1" applyAlignment="1">
      <alignment horizontal="center" vertical="center"/>
    </xf>
    <xf numFmtId="0" fontId="39" fillId="0" borderId="6" xfId="3" applyFont="1" applyBorder="1" applyAlignment="1">
      <alignment horizontal="right" vertical="center"/>
    </xf>
    <xf numFmtId="0" fontId="24" fillId="0" borderId="0" xfId="3" applyFont="1" applyAlignment="1">
      <alignment vertical="center"/>
    </xf>
    <xf numFmtId="0" fontId="11" fillId="0" borderId="5" xfId="3" applyFont="1" applyBorder="1" applyAlignment="1">
      <alignment vertical="center"/>
    </xf>
    <xf numFmtId="0" fontId="28" fillId="0" borderId="0" xfId="3" applyFont="1" applyAlignment="1">
      <alignment horizontal="center" vertical="center"/>
    </xf>
    <xf numFmtId="0" fontId="28" fillId="0" borderId="0" xfId="3" applyFont="1" applyAlignment="1">
      <alignment horizontal="center" vertical="center" shrinkToFit="1"/>
    </xf>
    <xf numFmtId="0" fontId="25" fillId="0" borderId="0" xfId="3" applyFont="1" applyAlignment="1">
      <alignment vertical="center"/>
    </xf>
    <xf numFmtId="0" fontId="61" fillId="0" borderId="0" xfId="3" applyAlignment="1">
      <alignment vertical="center"/>
    </xf>
    <xf numFmtId="0" fontId="63" fillId="0" borderId="7" xfId="3" applyFont="1" applyBorder="1" applyAlignment="1">
      <alignment horizontal="center" vertical="center"/>
    </xf>
    <xf numFmtId="0" fontId="27" fillId="0" borderId="0" xfId="3" applyFont="1" applyAlignment="1">
      <alignment horizontal="left" vertical="center"/>
    </xf>
    <xf numFmtId="0" fontId="29" fillId="0" borderId="0" xfId="3" applyFont="1" applyAlignment="1">
      <alignment horizontal="left" vertical="center"/>
    </xf>
    <xf numFmtId="0" fontId="25" fillId="0" borderId="0" xfId="3" applyFont="1" applyAlignment="1">
      <alignment horizontal="center" vertical="center" shrinkToFit="1"/>
    </xf>
    <xf numFmtId="0" fontId="1" fillId="0" borderId="0" xfId="3" applyFont="1" applyAlignment="1">
      <alignment vertical="center"/>
    </xf>
    <xf numFmtId="0" fontId="33" fillId="0" borderId="0" xfId="3" applyFont="1" applyAlignment="1">
      <alignment horizontal="right" vertical="center"/>
    </xf>
    <xf numFmtId="0" fontId="32" fillId="7" borderId="7" xfId="3" applyFont="1" applyFill="1" applyBorder="1" applyAlignment="1">
      <alignment horizontal="right" vertical="center"/>
    </xf>
    <xf numFmtId="0" fontId="27" fillId="0" borderId="2" xfId="3" applyFont="1" applyBorder="1" applyAlignment="1">
      <alignment horizontal="left" vertical="center"/>
    </xf>
    <xf numFmtId="0" fontId="39" fillId="0" borderId="2" xfId="3" applyFont="1" applyBorder="1" applyAlignment="1">
      <alignment horizontal="right" vertical="center"/>
    </xf>
    <xf numFmtId="0" fontId="25" fillId="0" borderId="2" xfId="3" applyFont="1" applyBorder="1" applyAlignment="1">
      <alignment vertical="center" shrinkToFit="1"/>
    </xf>
    <xf numFmtId="0" fontId="25" fillId="0" borderId="2" xfId="3" applyFont="1" applyBorder="1" applyAlignment="1">
      <alignment vertical="center"/>
    </xf>
    <xf numFmtId="0" fontId="1" fillId="0" borderId="2" xfId="3" applyFont="1" applyBorder="1" applyAlignment="1">
      <alignment vertical="center"/>
    </xf>
    <xf numFmtId="0" fontId="29" fillId="0" borderId="6" xfId="3" applyFont="1" applyBorder="1" applyAlignment="1">
      <alignment horizontal="center" vertical="center"/>
    </xf>
    <xf numFmtId="0" fontId="29" fillId="0" borderId="7" xfId="3" applyFont="1" applyBorder="1" applyAlignment="1">
      <alignment vertical="center"/>
    </xf>
    <xf numFmtId="0" fontId="28" fillId="0" borderId="0" xfId="3" applyFont="1" applyAlignment="1">
      <alignment horizontal="left" vertical="center"/>
    </xf>
    <xf numFmtId="0" fontId="64" fillId="0" borderId="0" xfId="3" applyFont="1" applyAlignment="1">
      <alignment vertical="center"/>
    </xf>
    <xf numFmtId="0" fontId="39" fillId="0" borderId="0" xfId="3" applyFont="1" applyAlignment="1">
      <alignment horizontal="right" vertical="center"/>
    </xf>
    <xf numFmtId="0" fontId="26" fillId="0" borderId="0" xfId="3" applyFont="1" applyAlignment="1">
      <alignment horizontal="center" vertical="center"/>
    </xf>
    <xf numFmtId="0" fontId="65" fillId="0" borderId="0" xfId="3" applyFont="1" applyAlignment="1">
      <alignment horizontal="center" vertical="center" shrinkToFit="1"/>
    </xf>
    <xf numFmtId="0" fontId="29" fillId="0" borderId="0" xfId="3" applyFont="1" applyAlignment="1">
      <alignment horizontal="center" vertical="center"/>
    </xf>
    <xf numFmtId="0" fontId="21" fillId="0" borderId="0" xfId="3" applyFont="1" applyAlignment="1">
      <alignment horizontal="right" vertical="center"/>
    </xf>
    <xf numFmtId="0" fontId="25" fillId="5" borderId="0" xfId="3" applyFont="1" applyFill="1" applyAlignment="1">
      <alignment horizontal="center" vertical="center"/>
    </xf>
    <xf numFmtId="0" fontId="11" fillId="0" borderId="8" xfId="3" applyFont="1" applyBorder="1" applyAlignment="1">
      <alignment vertical="center"/>
    </xf>
    <xf numFmtId="0" fontId="29" fillId="0" borderId="7" xfId="3" applyFont="1" applyBorder="1" applyAlignment="1">
      <alignment horizontal="left" vertical="center"/>
    </xf>
    <xf numFmtId="0" fontId="39" fillId="0" borderId="7" xfId="3" applyFont="1" applyBorder="1" applyAlignment="1">
      <alignment horizontal="right" vertical="center"/>
    </xf>
    <xf numFmtId="0" fontId="29" fillId="2" borderId="0" xfId="3" applyFont="1" applyFill="1" applyAlignment="1">
      <alignment horizontal="right" vertical="center"/>
    </xf>
    <xf numFmtId="0" fontId="29" fillId="2" borderId="2" xfId="3" applyFont="1" applyFill="1" applyBorder="1" applyAlignment="1">
      <alignment horizontal="right" vertical="center"/>
    </xf>
    <xf numFmtId="0" fontId="39" fillId="2" borderId="0" xfId="3" applyFont="1" applyFill="1" applyAlignment="1">
      <alignment horizontal="right" vertical="center"/>
    </xf>
    <xf numFmtId="0" fontId="37" fillId="5" borderId="0" xfId="3" applyFont="1" applyFill="1" applyAlignment="1">
      <alignment horizontal="center" vertical="center"/>
    </xf>
    <xf numFmtId="0" fontId="37" fillId="0" borderId="2" xfId="3" applyFont="1" applyBorder="1" applyAlignment="1">
      <alignment vertical="center" shrinkToFit="1"/>
    </xf>
    <xf numFmtId="0" fontId="37" fillId="0" borderId="2" xfId="3" applyFont="1" applyBorder="1" applyAlignment="1">
      <alignment vertical="center"/>
    </xf>
    <xf numFmtId="0" fontId="62" fillId="0" borderId="2" xfId="3" applyFont="1" applyBorder="1" applyAlignment="1">
      <alignment vertical="center"/>
    </xf>
    <xf numFmtId="0" fontId="28" fillId="2" borderId="0" xfId="3" applyFont="1" applyFill="1" applyAlignment="1">
      <alignment horizontal="center" vertical="center"/>
    </xf>
    <xf numFmtId="49" fontId="28" fillId="2" borderId="0" xfId="3" applyNumberFormat="1" applyFont="1" applyFill="1" applyAlignment="1">
      <alignment horizontal="center" vertical="center"/>
    </xf>
    <xf numFmtId="1" fontId="28" fillId="2" borderId="0" xfId="3" applyNumberFormat="1" applyFont="1" applyFill="1" applyAlignment="1">
      <alignment horizontal="center" vertical="center"/>
    </xf>
    <xf numFmtId="49" fontId="28" fillId="0" borderId="0" xfId="3" applyNumberFormat="1" applyFont="1" applyAlignment="1">
      <alignment vertical="center"/>
    </xf>
    <xf numFmtId="49" fontId="61" fillId="0" borderId="0" xfId="3" applyNumberFormat="1" applyAlignment="1">
      <alignment vertical="center"/>
    </xf>
    <xf numFmtId="49" fontId="29" fillId="0" borderId="0" xfId="3" applyNumberFormat="1" applyFont="1" applyAlignment="1">
      <alignment horizontal="center" vertical="center"/>
    </xf>
    <xf numFmtId="49" fontId="28" fillId="2" borderId="0" xfId="3" applyNumberFormat="1" applyFont="1" applyFill="1" applyAlignment="1">
      <alignment vertical="center"/>
    </xf>
    <xf numFmtId="49" fontId="29" fillId="2" borderId="0" xfId="3" applyNumberFormat="1" applyFont="1" applyFill="1" applyAlignment="1">
      <alignment vertical="center"/>
    </xf>
    <xf numFmtId="49" fontId="41" fillId="2" borderId="0" xfId="3" applyNumberFormat="1" applyFont="1" applyFill="1" applyAlignment="1">
      <alignment vertical="center"/>
    </xf>
    <xf numFmtId="49" fontId="42" fillId="2" borderId="0" xfId="3" applyNumberFormat="1" applyFont="1" applyFill="1" applyAlignment="1">
      <alignment vertical="center"/>
    </xf>
    <xf numFmtId="0" fontId="61" fillId="2" borderId="0" xfId="3" applyFill="1" applyAlignment="1">
      <alignment vertical="center"/>
    </xf>
    <xf numFmtId="0" fontId="43" fillId="5" borderId="9" xfId="3" applyFont="1" applyFill="1" applyBorder="1" applyAlignment="1">
      <alignment vertical="center"/>
    </xf>
    <xf numFmtId="0" fontId="43" fillId="5" borderId="10" xfId="3" applyFont="1" applyFill="1" applyBorder="1" applyAlignment="1">
      <alignment vertical="center"/>
    </xf>
    <xf numFmtId="0" fontId="43" fillId="5" borderId="17" xfId="3" applyFont="1" applyFill="1" applyBorder="1" applyAlignment="1">
      <alignment vertical="center"/>
    </xf>
    <xf numFmtId="49" fontId="44" fillId="5" borderId="10" xfId="3" applyNumberFormat="1" applyFont="1" applyFill="1" applyBorder="1" applyAlignment="1">
      <alignment horizontal="center" vertical="center"/>
    </xf>
    <xf numFmtId="49" fontId="44" fillId="5" borderId="10" xfId="3" applyNumberFormat="1" applyFont="1" applyFill="1" applyBorder="1" applyAlignment="1">
      <alignment vertical="center"/>
    </xf>
    <xf numFmtId="49" fontId="44" fillId="5" borderId="11" xfId="3" applyNumberFormat="1" applyFont="1" applyFill="1" applyBorder="1" applyAlignment="1">
      <alignment vertical="center"/>
    </xf>
    <xf numFmtId="49" fontId="45" fillId="5" borderId="10" xfId="3" applyNumberFormat="1" applyFont="1" applyFill="1" applyBorder="1" applyAlignment="1">
      <alignment vertical="center"/>
    </xf>
    <xf numFmtId="49" fontId="45" fillId="5" borderId="11" xfId="3" applyNumberFormat="1" applyFont="1" applyFill="1" applyBorder="1" applyAlignment="1">
      <alignment vertical="center"/>
    </xf>
    <xf numFmtId="49" fontId="43" fillId="5" borderId="10" xfId="3" applyNumberFormat="1" applyFont="1" applyFill="1" applyBorder="1" applyAlignment="1">
      <alignment horizontal="left" vertical="center"/>
    </xf>
    <xf numFmtId="49" fontId="43" fillId="0" borderId="10" xfId="3" applyNumberFormat="1" applyFont="1" applyBorder="1" applyAlignment="1">
      <alignment horizontal="left" vertical="center"/>
    </xf>
    <xf numFmtId="49" fontId="45" fillId="2" borderId="11" xfId="3" applyNumberFormat="1" applyFont="1" applyFill="1" applyBorder="1" applyAlignment="1">
      <alignment vertical="center"/>
    </xf>
    <xf numFmtId="0" fontId="20" fillId="0" borderId="0" xfId="3" applyFont="1" applyAlignment="1">
      <alignment vertical="center"/>
    </xf>
    <xf numFmtId="49" fontId="20" fillId="0" borderId="15" xfId="3" applyNumberFormat="1" applyFont="1" applyBorder="1" applyAlignment="1">
      <alignment vertical="center"/>
    </xf>
    <xf numFmtId="49" fontId="20" fillId="0" borderId="0" xfId="3" applyNumberFormat="1" applyFont="1" applyAlignment="1">
      <alignment vertical="center"/>
    </xf>
    <xf numFmtId="49" fontId="20" fillId="0" borderId="7" xfId="3" applyNumberFormat="1" applyFont="1" applyBorder="1" applyAlignment="1">
      <alignment horizontal="right" vertical="center"/>
    </xf>
    <xf numFmtId="49" fontId="20" fillId="0" borderId="0" xfId="3" applyNumberFormat="1" applyFont="1" applyAlignment="1">
      <alignment horizontal="center" vertical="center"/>
    </xf>
    <xf numFmtId="0" fontId="20" fillId="2" borderId="0" xfId="3" applyFont="1" applyFill="1" applyAlignment="1">
      <alignment vertical="center"/>
    </xf>
    <xf numFmtId="49" fontId="20" fillId="2" borderId="0" xfId="3" applyNumberFormat="1" applyFont="1" applyFill="1" applyAlignment="1">
      <alignment vertical="center"/>
    </xf>
    <xf numFmtId="49" fontId="46" fillId="2" borderId="7" xfId="3" applyNumberFormat="1" applyFont="1" applyFill="1" applyBorder="1" applyAlignment="1">
      <alignment vertical="center"/>
    </xf>
    <xf numFmtId="49" fontId="46" fillId="0" borderId="0" xfId="3" applyNumberFormat="1" applyFont="1" applyAlignment="1">
      <alignment vertical="center"/>
    </xf>
    <xf numFmtId="49" fontId="21" fillId="0" borderId="0" xfId="3" applyNumberFormat="1" applyFont="1" applyAlignment="1">
      <alignment vertical="center"/>
    </xf>
    <xf numFmtId="49" fontId="21" fillId="0" borderId="7" xfId="3" applyNumberFormat="1" applyFont="1" applyBorder="1" applyAlignment="1">
      <alignment vertical="center"/>
    </xf>
    <xf numFmtId="49" fontId="43" fillId="5" borderId="12" xfId="3" applyNumberFormat="1" applyFont="1" applyFill="1" applyBorder="1" applyAlignment="1">
      <alignment vertical="center"/>
    </xf>
    <xf numFmtId="49" fontId="43" fillId="5" borderId="13" xfId="3" applyNumberFormat="1" applyFont="1" applyFill="1" applyBorder="1" applyAlignment="1">
      <alignment vertical="center"/>
    </xf>
    <xf numFmtId="49" fontId="21" fillId="5" borderId="7" xfId="3" applyNumberFormat="1" applyFont="1" applyFill="1" applyBorder="1" applyAlignment="1">
      <alignment vertical="center"/>
    </xf>
    <xf numFmtId="49" fontId="20" fillId="0" borderId="14" xfId="3" applyNumberFormat="1" applyFont="1" applyBorder="1" applyAlignment="1">
      <alignment vertical="center"/>
    </xf>
    <xf numFmtId="49" fontId="20" fillId="0" borderId="2" xfId="3" applyNumberFormat="1" applyFont="1" applyBorder="1" applyAlignment="1">
      <alignment vertical="center"/>
    </xf>
    <xf numFmtId="49" fontId="20" fillId="0" borderId="6" xfId="3" applyNumberFormat="1" applyFont="1" applyBorder="1" applyAlignment="1">
      <alignment horizontal="right" vertical="center"/>
    </xf>
    <xf numFmtId="49" fontId="21" fillId="0" borderId="2" xfId="3" applyNumberFormat="1" applyFont="1" applyBorder="1" applyAlignment="1">
      <alignment vertical="center"/>
    </xf>
    <xf numFmtId="49" fontId="21" fillId="0" borderId="6" xfId="3" applyNumberFormat="1" applyFont="1" applyBorder="1" applyAlignment="1">
      <alignment vertical="center"/>
    </xf>
    <xf numFmtId="49" fontId="20" fillId="5" borderId="12" xfId="3" applyNumberFormat="1" applyFont="1" applyFill="1" applyBorder="1" applyAlignment="1">
      <alignment vertical="center"/>
    </xf>
    <xf numFmtId="49" fontId="20" fillId="5" borderId="13" xfId="3" applyNumberFormat="1" applyFont="1" applyFill="1" applyBorder="1" applyAlignment="1">
      <alignment vertical="center"/>
    </xf>
    <xf numFmtId="49" fontId="20" fillId="5" borderId="4" xfId="3" applyNumberFormat="1" applyFont="1" applyFill="1" applyBorder="1" applyAlignment="1">
      <alignment horizontal="right" vertical="center"/>
    </xf>
    <xf numFmtId="0" fontId="20" fillId="5" borderId="15" xfId="3" applyFont="1" applyFill="1" applyBorder="1" applyAlignment="1">
      <alignment vertical="center"/>
    </xf>
    <xf numFmtId="49" fontId="20" fillId="5" borderId="0" xfId="3" applyNumberFormat="1" applyFont="1" applyFill="1" applyAlignment="1">
      <alignment horizontal="right" vertical="center"/>
    </xf>
    <xf numFmtId="49" fontId="20" fillId="5" borderId="7" xfId="3" applyNumberFormat="1" applyFont="1" applyFill="1" applyBorder="1" applyAlignment="1">
      <alignment horizontal="right" vertical="center"/>
    </xf>
    <xf numFmtId="0" fontId="43" fillId="5" borderId="15" xfId="3" applyFont="1" applyFill="1" applyBorder="1" applyAlignment="1">
      <alignment vertical="center"/>
    </xf>
    <xf numFmtId="0" fontId="43" fillId="5" borderId="0" xfId="3" applyFont="1" applyFill="1" applyAlignment="1">
      <alignment vertical="center"/>
    </xf>
    <xf numFmtId="0" fontId="43" fillId="5" borderId="18" xfId="3" applyFont="1" applyFill="1" applyBorder="1" applyAlignment="1">
      <alignment vertical="center"/>
    </xf>
    <xf numFmtId="49" fontId="20" fillId="5" borderId="15" xfId="3" applyNumberFormat="1" applyFont="1" applyFill="1" applyBorder="1" applyAlignment="1">
      <alignment vertical="center"/>
    </xf>
    <xf numFmtId="49" fontId="20" fillId="5" borderId="0" xfId="3" applyNumberFormat="1" applyFont="1" applyFill="1" applyAlignment="1">
      <alignment vertical="center"/>
    </xf>
    <xf numFmtId="0" fontId="20" fillId="5" borderId="7" xfId="3" applyFont="1" applyFill="1" applyBorder="1" applyAlignment="1">
      <alignment horizontal="right" vertical="center"/>
    </xf>
    <xf numFmtId="49" fontId="20" fillId="5" borderId="14" xfId="3" applyNumberFormat="1" applyFont="1" applyFill="1" applyBorder="1" applyAlignment="1">
      <alignment vertical="center"/>
    </xf>
    <xf numFmtId="49" fontId="20" fillId="5" borderId="2" xfId="3" applyNumberFormat="1" applyFont="1" applyFill="1" applyBorder="1" applyAlignment="1">
      <alignment vertical="center"/>
    </xf>
    <xf numFmtId="0" fontId="20" fillId="5" borderId="6" xfId="3" applyFont="1" applyFill="1" applyBorder="1" applyAlignment="1">
      <alignment horizontal="right" vertical="center"/>
    </xf>
    <xf numFmtId="49" fontId="20" fillId="0" borderId="2" xfId="3" applyNumberFormat="1" applyFont="1" applyBorder="1" applyAlignment="1">
      <alignment horizontal="center" vertical="center"/>
    </xf>
    <xf numFmtId="49" fontId="20" fillId="2" borderId="2" xfId="3" applyNumberFormat="1" applyFont="1" applyFill="1" applyBorder="1" applyAlignment="1">
      <alignment vertical="center"/>
    </xf>
    <xf numFmtId="49" fontId="46" fillId="2" borderId="6" xfId="3" applyNumberFormat="1" applyFont="1" applyFill="1" applyBorder="1" applyAlignment="1">
      <alignment vertical="center"/>
    </xf>
    <xf numFmtId="49" fontId="46" fillId="0" borderId="2" xfId="3" applyNumberFormat="1" applyFont="1" applyBorder="1" applyAlignment="1">
      <alignment vertical="center"/>
    </xf>
    <xf numFmtId="0" fontId="66" fillId="10" borderId="6" xfId="3" applyFont="1" applyFill="1" applyBorder="1" applyAlignment="1">
      <alignment vertical="center"/>
    </xf>
    <xf numFmtId="0" fontId="61" fillId="0" borderId="0" xfId="3"/>
    <xf numFmtId="0" fontId="21" fillId="0" borderId="0" xfId="3" applyFont="1"/>
    <xf numFmtId="0" fontId="10" fillId="0" borderId="0" xfId="3" applyFont="1" applyAlignment="1">
      <alignment horizontal="left"/>
    </xf>
    <xf numFmtId="0" fontId="67" fillId="5" borderId="0" xfId="3" applyFont="1" applyFill="1" applyAlignment="1">
      <alignment horizontal="right" vertical="center"/>
    </xf>
    <xf numFmtId="0" fontId="67" fillId="0" borderId="0" xfId="3" applyFont="1" applyAlignment="1">
      <alignment horizontal="center" vertical="center"/>
    </xf>
    <xf numFmtId="0" fontId="67" fillId="0" borderId="0" xfId="3" applyFont="1" applyAlignment="1">
      <alignment horizontal="left" vertical="center"/>
    </xf>
    <xf numFmtId="0" fontId="67" fillId="0" borderId="0" xfId="3" applyFont="1" applyAlignment="1">
      <alignment vertical="center"/>
    </xf>
    <xf numFmtId="0" fontId="68" fillId="0" borderId="0" xfId="3" applyFont="1" applyAlignment="1">
      <alignment vertical="center"/>
    </xf>
    <xf numFmtId="0" fontId="55" fillId="0" borderId="16" xfId="2" applyFont="1" applyBorder="1" applyAlignment="1">
      <alignment horizontal="center" vertical="center"/>
    </xf>
    <xf numFmtId="49" fontId="57" fillId="0" borderId="16" xfId="2" applyNumberFormat="1" applyFont="1" applyBorder="1" applyAlignment="1">
      <alignment horizontal="center" vertical="center"/>
    </xf>
    <xf numFmtId="0" fontId="59" fillId="9" borderId="0" xfId="2" applyFont="1" applyFill="1" applyAlignment="1">
      <alignment horizontal="left" vertical="center"/>
    </xf>
    <xf numFmtId="0" fontId="59" fillId="0" borderId="16" xfId="2" applyFont="1" applyBorder="1" applyAlignment="1">
      <alignment horizontal="left" vertical="center"/>
    </xf>
    <xf numFmtId="0" fontId="57" fillId="0" borderId="16" xfId="2" applyFont="1" applyBorder="1" applyAlignment="1">
      <alignment horizontal="center" vertical="center"/>
    </xf>
    <xf numFmtId="0" fontId="59" fillId="0" borderId="16" xfId="2" applyFont="1" applyBorder="1" applyAlignment="1">
      <alignment horizontal="center" vertical="center"/>
    </xf>
    <xf numFmtId="49" fontId="59" fillId="0" borderId="16" xfId="2" applyNumberFormat="1" applyFont="1" applyBorder="1" applyAlignment="1">
      <alignment horizontal="center" vertical="center"/>
    </xf>
    <xf numFmtId="0" fontId="58" fillId="0" borderId="16" xfId="2" applyFont="1" applyBorder="1" applyAlignment="1">
      <alignment horizontal="center" vertical="center"/>
    </xf>
    <xf numFmtId="0" fontId="60" fillId="0" borderId="16" xfId="2" applyFont="1" applyBorder="1" applyAlignment="1">
      <alignment horizontal="center" vertical="center"/>
    </xf>
    <xf numFmtId="0" fontId="48" fillId="0" borderId="16" xfId="2" applyFont="1" applyBorder="1" applyAlignment="1">
      <alignment horizontal="center" vertical="center"/>
    </xf>
    <xf numFmtId="49" fontId="69" fillId="0" borderId="0" xfId="0" applyNumberFormat="1" applyFont="1" applyAlignment="1">
      <alignment vertical="center"/>
    </xf>
    <xf numFmtId="49" fontId="69" fillId="2" borderId="0" xfId="0" applyNumberFormat="1" applyFont="1" applyFill="1" applyAlignment="1">
      <alignment vertical="center"/>
    </xf>
    <xf numFmtId="49" fontId="69" fillId="0" borderId="0" xfId="0" quotePrefix="1" applyNumberFormat="1" applyFont="1" applyAlignment="1">
      <alignment vertical="center"/>
    </xf>
    <xf numFmtId="14" fontId="17" fillId="0" borderId="1" xfId="0" applyNumberFormat="1" applyFont="1" applyBorder="1" applyAlignment="1">
      <alignment horizontal="left" vertical="center"/>
    </xf>
    <xf numFmtId="0" fontId="28" fillId="5" borderId="0" xfId="0" applyFont="1" applyFill="1" applyAlignment="1">
      <alignment horizontal="center" vertical="center"/>
    </xf>
    <xf numFmtId="0" fontId="28" fillId="5" borderId="7" xfId="0" applyFont="1" applyFill="1" applyBorder="1" applyAlignment="1">
      <alignment horizontal="center" vertical="center"/>
    </xf>
    <xf numFmtId="14" fontId="17" fillId="0" borderId="1" xfId="3" applyNumberFormat="1" applyFont="1" applyBorder="1" applyAlignment="1">
      <alignment horizontal="left" vertical="center"/>
    </xf>
    <xf numFmtId="0" fontId="49" fillId="0" borderId="0" xfId="2" applyFont="1" applyAlignment="1">
      <alignment horizontal="center" vertical="center"/>
    </xf>
    <xf numFmtId="0" fontId="52" fillId="8" borderId="0" xfId="2" applyFont="1" applyFill="1" applyAlignment="1">
      <alignment horizontal="center" vertical="center" wrapText="1"/>
    </xf>
    <xf numFmtId="0" fontId="52" fillId="0" borderId="0" xfId="2" applyFont="1" applyAlignment="1">
      <alignment horizontal="center" vertical="center" wrapText="1"/>
    </xf>
  </cellXfs>
  <cellStyles count="5">
    <cellStyle name="Normál" xfId="0" builtinId="0"/>
    <cellStyle name="Normál 2" xfId="2" xr:uid="{DF656894-5F6B-47F4-9C54-7DE9B7714BEE}"/>
    <cellStyle name="Normál 3" xfId="3" xr:uid="{D2D30DB2-67A1-4CD3-BD02-72BAB1E7169A}"/>
    <cellStyle name="Normál 3 2" xfId="4" xr:uid="{42539951-551A-421D-A5A4-39F488B501E2}"/>
    <cellStyle name="Pénznem" xfId="1" builtinId="4"/>
  </cellStyles>
  <dxfs count="44">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91440</xdr:colOff>
      <xdr:row>2</xdr:row>
      <xdr:rowOff>0</xdr:rowOff>
    </xdr:to>
    <xdr:pic>
      <xdr:nvPicPr>
        <xdr:cNvPr id="4" name="Kép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30480</xdr:rowOff>
    </xdr:from>
    <xdr:to>
      <xdr:col>17</xdr:col>
      <xdr:colOff>68580</xdr:colOff>
      <xdr:row>2</xdr:row>
      <xdr:rowOff>0</xdr:rowOff>
    </xdr:to>
    <xdr:pic>
      <xdr:nvPicPr>
        <xdr:cNvPr id="4" name="Kép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22860</xdr:rowOff>
    </xdr:from>
    <xdr:to>
      <xdr:col>17</xdr:col>
      <xdr:colOff>60960</xdr:colOff>
      <xdr:row>2</xdr:row>
      <xdr:rowOff>0</xdr:rowOff>
    </xdr:to>
    <xdr:pic>
      <xdr:nvPicPr>
        <xdr:cNvPr id="4" name="Kép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2286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91440</xdr:colOff>
      <xdr:row>2</xdr:row>
      <xdr:rowOff>7620</xdr:rowOff>
    </xdr:to>
    <xdr:pic>
      <xdr:nvPicPr>
        <xdr:cNvPr id="4" name="Kép 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562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verseny_jo20180225%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lanos"/>
      <sheetName val="Birók"/>
      <sheetName val="F16 elokeszito"/>
      <sheetName val="F16"/>
      <sheetName val="F16P elokeszito"/>
      <sheetName val="F16P"/>
      <sheetName val="L16 elokeszito"/>
      <sheetName val="L16"/>
      <sheetName val="L16P elokeszito"/>
    </sheetNames>
    <definedNames>
      <definedName name="Jun_Hide_CU"/>
      <definedName name="Jun_Show_CU"/>
    </definedNames>
    <sheetDataSet>
      <sheetData sheetId="0">
        <row r="6">
          <cell r="A6" t="str">
            <v>Fehérvár Kupa</v>
          </cell>
        </row>
        <row r="8">
          <cell r="A8" t="str">
            <v>F16</v>
          </cell>
          <cell r="B8" t="str">
            <v>L16</v>
          </cell>
        </row>
        <row r="10">
          <cell r="A10" t="str">
            <v>2022.01-15-17</v>
          </cell>
          <cell r="C10" t="str">
            <v>Székesfehérvár</v>
          </cell>
          <cell r="E10" t="str">
            <v>Izmendi Károly</v>
          </cell>
        </row>
      </sheetData>
      <sheetData sheetId="1">
        <row r="21">
          <cell r="P21" t="str">
            <v>Bíró</v>
          </cell>
        </row>
        <row r="22">
          <cell r="P22" t="str">
            <v>M Ujszászi</v>
          </cell>
        </row>
        <row r="23">
          <cell r="P23" t="str">
            <v xml:space="preserve"> </v>
          </cell>
        </row>
        <row r="24">
          <cell r="P24" t="str">
            <v xml:space="preserve"> </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Egyik sem</v>
          </cell>
        </row>
      </sheetData>
      <sheetData sheetId="2">
        <row r="7">
          <cell r="A7">
            <v>1</v>
          </cell>
          <cell r="B7" t="str">
            <v xml:space="preserve">Zsembery </v>
          </cell>
          <cell r="C7" t="str">
            <v>András Nándor</v>
          </cell>
          <cell r="D7" t="str">
            <v>UNIK SE</v>
          </cell>
          <cell r="E7" t="str">
            <v>"060824</v>
          </cell>
          <cell r="H7">
            <v>6</v>
          </cell>
          <cell r="N7" t="str">
            <v>DA</v>
          </cell>
          <cell r="O7">
            <v>6</v>
          </cell>
          <cell r="Q7">
            <v>1</v>
          </cell>
        </row>
        <row r="8">
          <cell r="A8">
            <v>2</v>
          </cell>
          <cell r="B8" t="str">
            <v xml:space="preserve">Juhász </v>
          </cell>
          <cell r="C8" t="str">
            <v>Bence</v>
          </cell>
          <cell r="D8" t="str">
            <v>Kiskút TK</v>
          </cell>
          <cell r="E8" t="str">
            <v>"061121</v>
          </cell>
          <cell r="H8">
            <v>7</v>
          </cell>
          <cell r="N8" t="str">
            <v>DA</v>
          </cell>
          <cell r="O8">
            <v>7</v>
          </cell>
          <cell r="Q8">
            <v>2</v>
          </cell>
        </row>
        <row r="9">
          <cell r="A9">
            <v>3</v>
          </cell>
          <cell r="B9" t="str">
            <v xml:space="preserve">Jilly </v>
          </cell>
          <cell r="C9" t="str">
            <v>Ádám</v>
          </cell>
          <cell r="D9" t="str">
            <v>Alfa TI</v>
          </cell>
          <cell r="E9" t="str">
            <v>"0612120</v>
          </cell>
          <cell r="H9">
            <v>9</v>
          </cell>
          <cell r="N9" t="str">
            <v>DA</v>
          </cell>
          <cell r="O9">
            <v>9</v>
          </cell>
          <cell r="Q9">
            <v>3</v>
          </cell>
        </row>
        <row r="10">
          <cell r="A10">
            <v>4</v>
          </cell>
          <cell r="B10" t="str">
            <v xml:space="preserve">Taskovics </v>
          </cell>
          <cell r="C10" t="str">
            <v>Viktor</v>
          </cell>
          <cell r="D10" t="str">
            <v>Halasi TC</v>
          </cell>
          <cell r="E10" t="str">
            <v>"060611</v>
          </cell>
          <cell r="H10">
            <v>11</v>
          </cell>
          <cell r="N10" t="str">
            <v>DA</v>
          </cell>
          <cell r="O10">
            <v>11</v>
          </cell>
          <cell r="Q10">
            <v>4</v>
          </cell>
        </row>
        <row r="11">
          <cell r="A11">
            <v>5</v>
          </cell>
          <cell r="B11" t="str">
            <v xml:space="preserve">Nagy </v>
          </cell>
          <cell r="C11" t="str">
            <v>Botond</v>
          </cell>
          <cell r="D11" t="str">
            <v>Alfa TI</v>
          </cell>
          <cell r="E11" t="str">
            <v>"071102</v>
          </cell>
          <cell r="H11">
            <v>13</v>
          </cell>
          <cell r="N11" t="str">
            <v>DA</v>
          </cell>
          <cell r="O11">
            <v>13</v>
          </cell>
          <cell r="Q11">
            <v>5</v>
          </cell>
        </row>
        <row r="12">
          <cell r="A12">
            <v>6</v>
          </cell>
          <cell r="B12" t="str">
            <v xml:space="preserve">Grossmann </v>
          </cell>
          <cell r="C12" t="str">
            <v>Maxim Noel</v>
          </cell>
          <cell r="D12" t="str">
            <v>MTK</v>
          </cell>
          <cell r="E12" t="str">
            <v>"061212</v>
          </cell>
          <cell r="H12">
            <v>14</v>
          </cell>
          <cell r="N12" t="str">
            <v>DA</v>
          </cell>
          <cell r="O12">
            <v>14</v>
          </cell>
          <cell r="Q12">
            <v>6</v>
          </cell>
        </row>
        <row r="13">
          <cell r="A13">
            <v>7</v>
          </cell>
          <cell r="B13" t="str">
            <v xml:space="preserve">Gyüre </v>
          </cell>
          <cell r="C13" t="str">
            <v>Dávid</v>
          </cell>
          <cell r="D13" t="str">
            <v>Pasarét TK</v>
          </cell>
          <cell r="E13" t="str">
            <v>"061015</v>
          </cell>
          <cell r="H13">
            <v>15</v>
          </cell>
          <cell r="N13" t="str">
            <v>DA</v>
          </cell>
          <cell r="O13">
            <v>15</v>
          </cell>
          <cell r="Q13">
            <v>7</v>
          </cell>
        </row>
        <row r="14">
          <cell r="A14">
            <v>8</v>
          </cell>
          <cell r="B14" t="str">
            <v xml:space="preserve">Almádi </v>
          </cell>
          <cell r="C14" t="str">
            <v>Attila</v>
          </cell>
          <cell r="D14" t="str">
            <v>MTK</v>
          </cell>
          <cell r="E14" t="str">
            <v>"0706250</v>
          </cell>
          <cell r="H14">
            <v>16</v>
          </cell>
          <cell r="N14" t="str">
            <v>DA</v>
          </cell>
          <cell r="O14">
            <v>16</v>
          </cell>
          <cell r="Q14">
            <v>8</v>
          </cell>
        </row>
        <row r="15">
          <cell r="A15">
            <v>9</v>
          </cell>
          <cell r="B15" t="str">
            <v xml:space="preserve">Kristyán </v>
          </cell>
          <cell r="C15" t="str">
            <v>István</v>
          </cell>
          <cell r="D15" t="str">
            <v>Ten. Műhely</v>
          </cell>
          <cell r="E15" t="str">
            <v>"0712230</v>
          </cell>
          <cell r="H15">
            <v>17</v>
          </cell>
          <cell r="N15" t="str">
            <v>DA</v>
          </cell>
          <cell r="O15">
            <v>17</v>
          </cell>
        </row>
        <row r="16">
          <cell r="A16">
            <v>10</v>
          </cell>
          <cell r="B16" t="str">
            <v xml:space="preserve">Csóll </v>
          </cell>
          <cell r="C16" t="str">
            <v>Péter</v>
          </cell>
          <cell r="D16" t="str">
            <v>PG Tenisz</v>
          </cell>
          <cell r="E16" t="str">
            <v>"0606160</v>
          </cell>
          <cell r="H16">
            <v>19</v>
          </cell>
          <cell r="N16" t="str">
            <v>DA</v>
          </cell>
          <cell r="O16">
            <v>19</v>
          </cell>
        </row>
        <row r="17">
          <cell r="A17">
            <v>11</v>
          </cell>
          <cell r="B17" t="str">
            <v xml:space="preserve">Varga </v>
          </cell>
          <cell r="C17" t="str">
            <v>Ákos</v>
          </cell>
          <cell r="D17" t="str">
            <v>DEAC</v>
          </cell>
          <cell r="E17" t="str">
            <v>"060109</v>
          </cell>
          <cell r="H17">
            <v>21</v>
          </cell>
          <cell r="N17" t="str">
            <v>DA</v>
          </cell>
          <cell r="O17">
            <v>21</v>
          </cell>
        </row>
        <row r="18">
          <cell r="A18">
            <v>12</v>
          </cell>
          <cell r="B18" t="str">
            <v xml:space="preserve">Mihály </v>
          </cell>
          <cell r="C18" t="str">
            <v>Márk Sámuel</v>
          </cell>
          <cell r="D18" t="str">
            <v>MTK</v>
          </cell>
          <cell r="E18" t="str">
            <v>"060222</v>
          </cell>
          <cell r="H18">
            <v>25</v>
          </cell>
          <cell r="N18" t="str">
            <v>DA</v>
          </cell>
          <cell r="O18">
            <v>25</v>
          </cell>
        </row>
        <row r="19">
          <cell r="A19">
            <v>13</v>
          </cell>
          <cell r="B19" t="str">
            <v xml:space="preserve">Hargitai </v>
          </cell>
          <cell r="C19" t="str">
            <v>Csaba</v>
          </cell>
          <cell r="D19" t="str">
            <v>Ten.Műhely</v>
          </cell>
          <cell r="E19" t="str">
            <v>"060920</v>
          </cell>
          <cell r="H19">
            <v>26</v>
          </cell>
          <cell r="N19" t="str">
            <v>DA</v>
          </cell>
          <cell r="O19">
            <v>26</v>
          </cell>
        </row>
        <row r="20">
          <cell r="A20">
            <v>14</v>
          </cell>
          <cell r="B20" t="str">
            <v xml:space="preserve">Horváth </v>
          </cell>
          <cell r="C20" t="str">
            <v>Bence</v>
          </cell>
          <cell r="D20" t="str">
            <v>Panakor TK</v>
          </cell>
          <cell r="E20" t="str">
            <v>"071130</v>
          </cell>
          <cell r="H20">
            <v>27</v>
          </cell>
          <cell r="N20" t="str">
            <v>DA</v>
          </cell>
          <cell r="O20">
            <v>27</v>
          </cell>
        </row>
        <row r="21">
          <cell r="A21">
            <v>15</v>
          </cell>
          <cell r="B21" t="str">
            <v xml:space="preserve">Egressy </v>
          </cell>
          <cell r="C21" t="str">
            <v>Mátyás</v>
          </cell>
          <cell r="D21" t="str">
            <v>Alfa TI</v>
          </cell>
          <cell r="E21" t="str">
            <v>"070304</v>
          </cell>
          <cell r="H21">
            <v>28</v>
          </cell>
          <cell r="N21" t="str">
            <v>DA</v>
          </cell>
          <cell r="O21">
            <v>28</v>
          </cell>
        </row>
        <row r="22">
          <cell r="A22">
            <v>16</v>
          </cell>
          <cell r="B22" t="str">
            <v xml:space="preserve">Kurucsai </v>
          </cell>
          <cell r="C22" t="str">
            <v>Dominik</v>
          </cell>
          <cell r="D22" t="str">
            <v>Kiskút TK</v>
          </cell>
          <cell r="E22" t="str">
            <v>"0601260</v>
          </cell>
          <cell r="H22">
            <v>33</v>
          </cell>
          <cell r="N22" t="str">
            <v>DA</v>
          </cell>
          <cell r="O22">
            <v>33</v>
          </cell>
        </row>
        <row r="23">
          <cell r="A23">
            <v>17</v>
          </cell>
          <cell r="B23" t="str">
            <v xml:space="preserve">Géresi </v>
          </cell>
          <cell r="C23" t="str">
            <v>Olivér</v>
          </cell>
          <cell r="D23" t="str">
            <v>MTK</v>
          </cell>
          <cell r="E23" t="str">
            <v>"060903</v>
          </cell>
          <cell r="H23">
            <v>34</v>
          </cell>
          <cell r="N23" t="str">
            <v>DA</v>
          </cell>
          <cell r="O23">
            <v>34</v>
          </cell>
        </row>
        <row r="24">
          <cell r="A24">
            <v>27</v>
          </cell>
          <cell r="B24" t="str">
            <v>Sinkalovics</v>
          </cell>
          <cell r="C24" t="str">
            <v>Patrik</v>
          </cell>
          <cell r="D24" t="str">
            <v>MTK</v>
          </cell>
          <cell r="E24" t="str">
            <v>060731</v>
          </cell>
          <cell r="H24">
            <v>36</v>
          </cell>
          <cell r="N24" t="str">
            <v>WC</v>
          </cell>
          <cell r="O24">
            <v>36</v>
          </cell>
        </row>
        <row r="25">
          <cell r="A25">
            <v>18</v>
          </cell>
          <cell r="B25" t="str">
            <v xml:space="preserve">Bányai </v>
          </cell>
          <cell r="C25" t="str">
            <v>Benedek</v>
          </cell>
          <cell r="D25" t="str">
            <v>DEAC</v>
          </cell>
          <cell r="E25" t="str">
            <v>"060131</v>
          </cell>
          <cell r="H25">
            <v>39</v>
          </cell>
          <cell r="N25" t="str">
            <v>DA</v>
          </cell>
          <cell r="O25">
            <v>39</v>
          </cell>
        </row>
        <row r="26">
          <cell r="A26">
            <v>19</v>
          </cell>
          <cell r="B26" t="str">
            <v xml:space="preserve">Draskovits </v>
          </cell>
          <cell r="C26" t="str">
            <v>Dénes</v>
          </cell>
          <cell r="D26" t="str">
            <v>Budaörs SC</v>
          </cell>
          <cell r="E26" t="str">
            <v>"0706260</v>
          </cell>
          <cell r="H26">
            <v>40</v>
          </cell>
          <cell r="N26" t="str">
            <v>DA</v>
          </cell>
          <cell r="O26">
            <v>40</v>
          </cell>
        </row>
        <row r="27">
          <cell r="A27">
            <v>20</v>
          </cell>
          <cell r="B27" t="str">
            <v xml:space="preserve">Garami </v>
          </cell>
          <cell r="C27" t="str">
            <v>József</v>
          </cell>
          <cell r="D27" t="str">
            <v>Pécs VTC</v>
          </cell>
          <cell r="E27" t="str">
            <v>"060707</v>
          </cell>
          <cell r="H27">
            <v>44</v>
          </cell>
          <cell r="N27" t="str">
            <v>DA</v>
          </cell>
          <cell r="O27">
            <v>44</v>
          </cell>
        </row>
        <row r="28">
          <cell r="A28">
            <v>21</v>
          </cell>
          <cell r="B28" t="str">
            <v xml:space="preserve">Kecskés </v>
          </cell>
          <cell r="C28" t="str">
            <v>Oliver</v>
          </cell>
          <cell r="D28" t="str">
            <v>külf.</v>
          </cell>
          <cell r="E28" t="str">
            <v>"0602190</v>
          </cell>
          <cell r="H28">
            <v>49</v>
          </cell>
          <cell r="N28" t="str">
            <v>DA</v>
          </cell>
          <cell r="O28">
            <v>49</v>
          </cell>
        </row>
        <row r="29">
          <cell r="A29">
            <v>22</v>
          </cell>
          <cell r="B29" t="str">
            <v xml:space="preserve">Dani </v>
          </cell>
          <cell r="C29" t="str">
            <v>Bence</v>
          </cell>
          <cell r="D29" t="str">
            <v>MTK</v>
          </cell>
          <cell r="E29" t="str">
            <v>"061130</v>
          </cell>
          <cell r="H29">
            <v>57</v>
          </cell>
          <cell r="N29" t="str">
            <v>DA</v>
          </cell>
          <cell r="O29">
            <v>57</v>
          </cell>
        </row>
        <row r="30">
          <cell r="A30">
            <v>23</v>
          </cell>
          <cell r="B30" t="str">
            <v xml:space="preserve">Ipacs </v>
          </cell>
          <cell r="C30" t="str">
            <v>Attila</v>
          </cell>
          <cell r="D30" t="str">
            <v>Ten.Műhely</v>
          </cell>
          <cell r="E30" t="str">
            <v>"0712190</v>
          </cell>
          <cell r="H30">
            <v>58</v>
          </cell>
          <cell r="N30" t="str">
            <v>DA</v>
          </cell>
          <cell r="O30">
            <v>58</v>
          </cell>
        </row>
        <row r="31">
          <cell r="A31">
            <v>24</v>
          </cell>
          <cell r="B31" t="str">
            <v xml:space="preserve">Béres </v>
          </cell>
          <cell r="C31" t="str">
            <v>Máté Sámuel</v>
          </cell>
          <cell r="D31" t="str">
            <v>Next TA</v>
          </cell>
          <cell r="E31" t="str">
            <v>"070927</v>
          </cell>
          <cell r="H31">
            <v>59</v>
          </cell>
          <cell r="N31" t="str">
            <v>DA</v>
          </cell>
          <cell r="O31">
            <v>59</v>
          </cell>
        </row>
        <row r="32">
          <cell r="A32">
            <v>25</v>
          </cell>
          <cell r="B32" t="str">
            <v>Borkovits</v>
          </cell>
          <cell r="C32" t="str">
            <v xml:space="preserve"> Benedek</v>
          </cell>
          <cell r="D32" t="str">
            <v>Ten.Partner</v>
          </cell>
          <cell r="E32" t="str">
            <v>0705040</v>
          </cell>
          <cell r="H32">
            <v>63</v>
          </cell>
          <cell r="N32" t="str">
            <v>DA</v>
          </cell>
          <cell r="O32">
            <v>63</v>
          </cell>
        </row>
        <row r="33">
          <cell r="A33">
            <v>26</v>
          </cell>
          <cell r="B33" t="str">
            <v>Fenyves</v>
          </cell>
          <cell r="C33" t="str">
            <v>Koppány</v>
          </cell>
          <cell r="D33" t="str">
            <v>Normafa TC</v>
          </cell>
          <cell r="E33" t="str">
            <v>070208</v>
          </cell>
          <cell r="H33">
            <v>67</v>
          </cell>
          <cell r="N33" t="str">
            <v>DA</v>
          </cell>
          <cell r="O33">
            <v>67</v>
          </cell>
        </row>
        <row r="34">
          <cell r="A34">
            <v>28</v>
          </cell>
          <cell r="B34" t="str">
            <v>X</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3"/>
      <sheetData sheetId="4">
        <row r="5">
          <cell r="P5">
            <v>2</v>
          </cell>
        </row>
        <row r="7">
          <cell r="A7" t="str">
            <v>Ssz.</v>
          </cell>
          <cell r="B7" t="str">
            <v>Családi név</v>
          </cell>
          <cell r="C7" t="str">
            <v>Keresztnév</v>
          </cell>
          <cell r="D7" t="str">
            <v>Egyesület</v>
          </cell>
          <cell r="E7" t="str">
            <v>Kódszám</v>
          </cell>
          <cell r="F7" t="str">
            <v>1. játékos ranglista</v>
          </cell>
          <cell r="G7" t="str">
            <v>Aláírás</v>
          </cell>
          <cell r="H7" t="str">
            <v>Családi név</v>
          </cell>
          <cell r="I7" t="str">
            <v>Keresztnév</v>
          </cell>
          <cell r="J7" t="str">
            <v>Egyesület</v>
          </cell>
          <cell r="K7" t="str">
            <v>Kódszám</v>
          </cell>
          <cell r="L7" t="str">
            <v>2. játékos ranglista</v>
          </cell>
          <cell r="M7" t="str">
            <v>Aláírás</v>
          </cell>
          <cell r="N7" t="str">
            <v>Elfogadási státusz
DA,WC, A</v>
          </cell>
          <cell r="O7" t="str">
            <v>Páros egyesített rangsora</v>
          </cell>
          <cell r="P7" t="str">
            <v>Kiemelés</v>
          </cell>
        </row>
        <row r="8">
          <cell r="A8">
            <v>1</v>
          </cell>
          <cell r="B8" t="str">
            <v>Jilly</v>
          </cell>
          <cell r="C8" t="str">
            <v>Ádám</v>
          </cell>
          <cell r="D8" t="str">
            <v>Alfa TI</v>
          </cell>
          <cell r="E8" t="str">
            <v>"0612120</v>
          </cell>
          <cell r="F8">
            <v>9</v>
          </cell>
          <cell r="H8" t="str">
            <v xml:space="preserve">Nagy </v>
          </cell>
          <cell r="I8" t="str">
            <v>Botond</v>
          </cell>
          <cell r="J8" t="str">
            <v>Alfa TI</v>
          </cell>
          <cell r="K8" t="str">
            <v>"071102</v>
          </cell>
          <cell r="L8">
            <v>13</v>
          </cell>
          <cell r="O8">
            <v>22</v>
          </cell>
          <cell r="P8">
            <v>1</v>
          </cell>
        </row>
        <row r="9">
          <cell r="A9">
            <v>2</v>
          </cell>
          <cell r="B9" t="str">
            <v>Kristyán</v>
          </cell>
          <cell r="C9" t="str">
            <v>István</v>
          </cell>
          <cell r="D9" t="str">
            <v>Ten.Műhely</v>
          </cell>
          <cell r="E9" t="str">
            <v>"0712230</v>
          </cell>
          <cell r="F9">
            <v>17</v>
          </cell>
          <cell r="H9" t="str">
            <v>Gyüre</v>
          </cell>
          <cell r="I9" t="str">
            <v>Dávid</v>
          </cell>
          <cell r="J9" t="str">
            <v>Pasarét TK</v>
          </cell>
          <cell r="K9" t="str">
            <v>"061015</v>
          </cell>
          <cell r="L9">
            <v>15</v>
          </cell>
          <cell r="O9">
            <v>32</v>
          </cell>
          <cell r="P9">
            <v>2</v>
          </cell>
        </row>
        <row r="10">
          <cell r="A10">
            <v>3</v>
          </cell>
          <cell r="B10" t="str">
            <v>Juhász</v>
          </cell>
          <cell r="C10" t="str">
            <v>Bence</v>
          </cell>
          <cell r="D10" t="str">
            <v>Kiskút TK</v>
          </cell>
          <cell r="E10" t="str">
            <v>"060824</v>
          </cell>
          <cell r="F10">
            <v>7</v>
          </cell>
          <cell r="H10" t="str">
            <v>Kurucsai</v>
          </cell>
          <cell r="I10" t="str">
            <v>Dominik</v>
          </cell>
          <cell r="J10" t="str">
            <v>Kiskút TK</v>
          </cell>
          <cell r="K10" t="str">
            <v>"0601260</v>
          </cell>
          <cell r="L10">
            <v>33</v>
          </cell>
          <cell r="O10">
            <v>40</v>
          </cell>
        </row>
        <row r="11">
          <cell r="A11">
            <v>4</v>
          </cell>
          <cell r="B11" t="str">
            <v>Varga</v>
          </cell>
          <cell r="C11" t="str">
            <v>Ákos</v>
          </cell>
          <cell r="D11" t="str">
            <v>DEAC</v>
          </cell>
          <cell r="E11" t="str">
            <v>"060109</v>
          </cell>
          <cell r="F11">
            <v>21</v>
          </cell>
          <cell r="H11" t="str">
            <v>Fehér</v>
          </cell>
          <cell r="I11" t="str">
            <v>Alexander</v>
          </cell>
          <cell r="J11" t="str">
            <v>Bebto Team</v>
          </cell>
          <cell r="K11" t="str">
            <v>"060103</v>
          </cell>
          <cell r="L11">
            <v>20</v>
          </cell>
          <cell r="O11">
            <v>41</v>
          </cell>
        </row>
        <row r="12">
          <cell r="A12">
            <v>5</v>
          </cell>
          <cell r="B12" t="str">
            <v>Hargitai</v>
          </cell>
          <cell r="C12" t="str">
            <v>Csaba</v>
          </cell>
          <cell r="D12" t="str">
            <v>Ten.Műhely</v>
          </cell>
          <cell r="E12" t="str">
            <v>"060920</v>
          </cell>
          <cell r="F12">
            <v>26</v>
          </cell>
          <cell r="H12" t="str">
            <v>Horváth</v>
          </cell>
          <cell r="I12" t="str">
            <v>Bence</v>
          </cell>
          <cell r="J12" t="str">
            <v>Panakor TK</v>
          </cell>
          <cell r="K12" t="str">
            <v>"071130</v>
          </cell>
          <cell r="L12">
            <v>27</v>
          </cell>
          <cell r="O12">
            <v>53</v>
          </cell>
        </row>
        <row r="13">
          <cell r="A13">
            <v>6</v>
          </cell>
          <cell r="B13" t="str">
            <v>Sinkalovics</v>
          </cell>
          <cell r="C13" t="str">
            <v xml:space="preserve">Patrik </v>
          </cell>
          <cell r="D13" t="str">
            <v>MTK</v>
          </cell>
          <cell r="E13" t="str">
            <v>"060731</v>
          </cell>
          <cell r="F13">
            <v>36</v>
          </cell>
          <cell r="H13" t="str">
            <v>Géresi</v>
          </cell>
          <cell r="I13" t="str">
            <v>Olivér</v>
          </cell>
          <cell r="J13" t="str">
            <v>MTK</v>
          </cell>
          <cell r="K13" t="str">
            <v>"060903</v>
          </cell>
          <cell r="L13">
            <v>34</v>
          </cell>
          <cell r="O13">
            <v>70</v>
          </cell>
        </row>
        <row r="14">
          <cell r="A14">
            <v>7</v>
          </cell>
          <cell r="B14" t="str">
            <v>Garami</v>
          </cell>
          <cell r="C14" t="str">
            <v>József</v>
          </cell>
          <cell r="D14" t="str">
            <v>Pécs VTC</v>
          </cell>
          <cell r="E14" t="str">
            <v>"060707</v>
          </cell>
          <cell r="F14">
            <v>44</v>
          </cell>
          <cell r="H14" t="str">
            <v>Bányai</v>
          </cell>
          <cell r="I14" t="str">
            <v>Benedek</v>
          </cell>
          <cell r="J14" t="str">
            <v>DEAC</v>
          </cell>
          <cell r="K14" t="str">
            <v>"060131</v>
          </cell>
          <cell r="L14">
            <v>39</v>
          </cell>
          <cell r="O14">
            <v>83</v>
          </cell>
        </row>
        <row r="15">
          <cell r="A15">
            <v>8</v>
          </cell>
          <cell r="B15" t="str">
            <v>Ipacs</v>
          </cell>
          <cell r="C15" t="str">
            <v>Attila</v>
          </cell>
          <cell r="D15" t="str">
            <v>Ten.Műhely</v>
          </cell>
          <cell r="E15" t="str">
            <v>"0712190</v>
          </cell>
          <cell r="F15">
            <v>58</v>
          </cell>
          <cell r="H15" t="str">
            <v>Draskovics</v>
          </cell>
          <cell r="I15" t="str">
            <v>Dénes</v>
          </cell>
          <cell r="J15" t="str">
            <v>Budaörs SC</v>
          </cell>
          <cell r="K15" t="str">
            <v>"0706260</v>
          </cell>
          <cell r="L15">
            <v>40</v>
          </cell>
          <cell r="O15">
            <v>98</v>
          </cell>
        </row>
        <row r="16">
          <cell r="A16">
            <v>9</v>
          </cell>
          <cell r="B16" t="str">
            <v xml:space="preserve">Béres </v>
          </cell>
          <cell r="C16" t="str">
            <v>Máté Sámuel</v>
          </cell>
          <cell r="D16" t="str">
            <v>Next TA</v>
          </cell>
          <cell r="E16" t="str">
            <v>"070927</v>
          </cell>
          <cell r="F16">
            <v>59</v>
          </cell>
          <cell r="H16" t="str">
            <v>Borkovits</v>
          </cell>
          <cell r="I16" t="str">
            <v>Benedek</v>
          </cell>
          <cell r="J16" t="str">
            <v>Ten.Partner</v>
          </cell>
          <cell r="K16" t="str">
            <v>"0705040</v>
          </cell>
          <cell r="L16">
            <v>63</v>
          </cell>
          <cell r="O16">
            <v>122</v>
          </cell>
        </row>
        <row r="17">
          <cell r="A17">
            <v>10</v>
          </cell>
          <cell r="O17">
            <v>0</v>
          </cell>
        </row>
        <row r="18">
          <cell r="A18">
            <v>11</v>
          </cell>
          <cell r="O18">
            <v>0</v>
          </cell>
        </row>
        <row r="19">
          <cell r="A19">
            <v>12</v>
          </cell>
          <cell r="O19">
            <v>0</v>
          </cell>
        </row>
        <row r="20">
          <cell r="A20">
            <v>13</v>
          </cell>
          <cell r="O20">
            <v>0</v>
          </cell>
        </row>
        <row r="21">
          <cell r="A21">
            <v>14</v>
          </cell>
          <cell r="O21">
            <v>0</v>
          </cell>
        </row>
        <row r="22">
          <cell r="A22">
            <v>15</v>
          </cell>
          <cell r="O22">
            <v>0</v>
          </cell>
        </row>
        <row r="23">
          <cell r="A23">
            <v>16</v>
          </cell>
          <cell r="O23">
            <v>0</v>
          </cell>
        </row>
        <row r="24">
          <cell r="A24">
            <v>17</v>
          </cell>
          <cell r="O24">
            <v>0</v>
          </cell>
        </row>
        <row r="25">
          <cell r="A25">
            <v>18</v>
          </cell>
          <cell r="O25">
            <v>0</v>
          </cell>
        </row>
        <row r="26">
          <cell r="A26">
            <v>19</v>
          </cell>
          <cell r="O26">
            <v>0</v>
          </cell>
        </row>
        <row r="27">
          <cell r="A27">
            <v>20</v>
          </cell>
          <cell r="O27">
            <v>0</v>
          </cell>
        </row>
        <row r="28">
          <cell r="A28">
            <v>21</v>
          </cell>
          <cell r="O28">
            <v>0</v>
          </cell>
        </row>
        <row r="29">
          <cell r="O29">
            <v>0</v>
          </cell>
        </row>
        <row r="30">
          <cell r="O30">
            <v>0</v>
          </cell>
        </row>
        <row r="31">
          <cell r="O31">
            <v>0</v>
          </cell>
        </row>
        <row r="32">
          <cell r="O32">
            <v>0</v>
          </cell>
        </row>
      </sheetData>
      <sheetData sheetId="5"/>
      <sheetData sheetId="6">
        <row r="7">
          <cell r="A7">
            <v>1</v>
          </cell>
          <cell r="B7" t="str">
            <v xml:space="preserve">Farkaslaki Hints </v>
          </cell>
          <cell r="C7" t="str">
            <v>Flóra</v>
          </cell>
          <cell r="D7" t="str">
            <v>Tenisztanoda</v>
          </cell>
          <cell r="E7" t="str">
            <v>"070227</v>
          </cell>
          <cell r="H7">
            <v>5</v>
          </cell>
          <cell r="N7" t="str">
            <v>DA</v>
          </cell>
          <cell r="O7">
            <v>5</v>
          </cell>
          <cell r="Q7">
            <v>1</v>
          </cell>
        </row>
        <row r="8">
          <cell r="A8">
            <v>2</v>
          </cell>
          <cell r="B8" t="str">
            <v xml:space="preserve">Komlódi </v>
          </cell>
          <cell r="C8" t="str">
            <v>Kiara</v>
          </cell>
          <cell r="D8" t="str">
            <v>PG Tenisz</v>
          </cell>
          <cell r="E8" t="str">
            <v>"060708</v>
          </cell>
          <cell r="H8">
            <v>6</v>
          </cell>
          <cell r="N8" t="str">
            <v>DA</v>
          </cell>
          <cell r="O8">
            <v>6</v>
          </cell>
          <cell r="Q8">
            <v>2</v>
          </cell>
        </row>
        <row r="9">
          <cell r="A9">
            <v>3</v>
          </cell>
          <cell r="B9" t="str">
            <v xml:space="preserve">Pécsi </v>
          </cell>
          <cell r="C9" t="str">
            <v>Boglárka</v>
          </cell>
          <cell r="D9" t="str">
            <v>Future TT</v>
          </cell>
          <cell r="E9" t="str">
            <v>"071108</v>
          </cell>
          <cell r="H9">
            <v>8</v>
          </cell>
          <cell r="N9" t="str">
            <v>DA</v>
          </cell>
          <cell r="O9">
            <v>8</v>
          </cell>
          <cell r="Q9">
            <v>3</v>
          </cell>
        </row>
        <row r="10">
          <cell r="A10">
            <v>4</v>
          </cell>
          <cell r="B10" t="str">
            <v xml:space="preserve">Pukkai </v>
          </cell>
          <cell r="C10" t="str">
            <v>Réka</v>
          </cell>
          <cell r="D10" t="str">
            <v>PG Tenisz</v>
          </cell>
          <cell r="E10" t="str">
            <v>"061213</v>
          </cell>
          <cell r="H10">
            <v>9</v>
          </cell>
          <cell r="N10" t="str">
            <v>DA</v>
          </cell>
          <cell r="O10">
            <v>9</v>
          </cell>
          <cell r="Q10">
            <v>4</v>
          </cell>
        </row>
        <row r="11">
          <cell r="A11">
            <v>5</v>
          </cell>
          <cell r="B11" t="str">
            <v xml:space="preserve">György </v>
          </cell>
          <cell r="C11" t="str">
            <v>Emília</v>
          </cell>
          <cell r="D11" t="str">
            <v>Bebto Team</v>
          </cell>
          <cell r="E11" t="str">
            <v>"0608010</v>
          </cell>
          <cell r="H11">
            <v>10</v>
          </cell>
          <cell r="N11" t="str">
            <v>DA</v>
          </cell>
          <cell r="O11">
            <v>10</v>
          </cell>
          <cell r="Q11">
            <v>5</v>
          </cell>
        </row>
        <row r="12">
          <cell r="A12">
            <v>6</v>
          </cell>
          <cell r="B12" t="str">
            <v xml:space="preserve">Major </v>
          </cell>
          <cell r="C12" t="str">
            <v>Stella</v>
          </cell>
          <cell r="D12" t="str">
            <v>Sportmánia</v>
          </cell>
          <cell r="E12" t="str">
            <v>"0604060</v>
          </cell>
          <cell r="H12">
            <v>11</v>
          </cell>
          <cell r="N12" t="str">
            <v>DA</v>
          </cell>
          <cell r="O12">
            <v>11</v>
          </cell>
          <cell r="Q12">
            <v>6</v>
          </cell>
        </row>
        <row r="13">
          <cell r="A13">
            <v>7</v>
          </cell>
          <cell r="B13" t="str">
            <v xml:space="preserve">Tuzson </v>
          </cell>
          <cell r="C13" t="str">
            <v>Viktória</v>
          </cell>
          <cell r="D13" t="str">
            <v>MESE</v>
          </cell>
          <cell r="E13" t="str">
            <v>"070820</v>
          </cell>
          <cell r="H13">
            <v>12</v>
          </cell>
          <cell r="N13" t="str">
            <v>DA</v>
          </cell>
          <cell r="O13">
            <v>12</v>
          </cell>
          <cell r="Q13">
            <v>7</v>
          </cell>
        </row>
        <row r="14">
          <cell r="A14">
            <v>8</v>
          </cell>
          <cell r="B14" t="str">
            <v xml:space="preserve">Németh </v>
          </cell>
          <cell r="C14" t="str">
            <v>Laura</v>
          </cell>
          <cell r="D14" t="str">
            <v>SVSE</v>
          </cell>
          <cell r="E14" t="str">
            <v>"060119</v>
          </cell>
          <cell r="H14">
            <v>15</v>
          </cell>
          <cell r="N14" t="str">
            <v>DA</v>
          </cell>
          <cell r="O14">
            <v>15</v>
          </cell>
          <cell r="Q14">
            <v>8</v>
          </cell>
        </row>
        <row r="15">
          <cell r="A15">
            <v>9</v>
          </cell>
          <cell r="B15" t="str">
            <v xml:space="preserve">Benke-Giosanu </v>
          </cell>
          <cell r="C15" t="str">
            <v>Izabella</v>
          </cell>
          <cell r="D15" t="str">
            <v>Vasas SC</v>
          </cell>
          <cell r="E15" t="str">
            <v>"0806170</v>
          </cell>
          <cell r="H15">
            <v>17</v>
          </cell>
          <cell r="N15" t="str">
            <v>DA</v>
          </cell>
          <cell r="O15">
            <v>17</v>
          </cell>
        </row>
        <row r="16">
          <cell r="A16">
            <v>10</v>
          </cell>
          <cell r="B16" t="str">
            <v xml:space="preserve">Fehér </v>
          </cell>
          <cell r="C16" t="str">
            <v>Laura</v>
          </cell>
          <cell r="D16" t="str">
            <v>PG Tenisz</v>
          </cell>
          <cell r="E16" t="str">
            <v>"061204</v>
          </cell>
          <cell r="H16">
            <v>18</v>
          </cell>
          <cell r="N16" t="str">
            <v>DA</v>
          </cell>
          <cell r="O16">
            <v>18</v>
          </cell>
        </row>
        <row r="17">
          <cell r="A17">
            <v>11</v>
          </cell>
          <cell r="B17" t="str">
            <v xml:space="preserve">Kun </v>
          </cell>
          <cell r="C17" t="str">
            <v>Csenge</v>
          </cell>
          <cell r="D17" t="str">
            <v>SVSE</v>
          </cell>
          <cell r="E17" t="str">
            <v>"0609040</v>
          </cell>
          <cell r="H17">
            <v>19</v>
          </cell>
          <cell r="N17" t="str">
            <v>DA</v>
          </cell>
          <cell r="O17">
            <v>19</v>
          </cell>
        </row>
        <row r="18">
          <cell r="A18">
            <v>12</v>
          </cell>
          <cell r="B18" t="str">
            <v xml:space="preserve">Ganbat </v>
          </cell>
          <cell r="C18" t="str">
            <v>Jázmin</v>
          </cell>
          <cell r="D18" t="str">
            <v>Gellért SE</v>
          </cell>
          <cell r="E18" t="str">
            <v>"070627</v>
          </cell>
          <cell r="H18">
            <v>20</v>
          </cell>
          <cell r="N18" t="str">
            <v>DA</v>
          </cell>
          <cell r="O18">
            <v>20</v>
          </cell>
        </row>
        <row r="19">
          <cell r="A19">
            <v>13</v>
          </cell>
          <cell r="B19" t="str">
            <v xml:space="preserve">Böröczky </v>
          </cell>
          <cell r="C19" t="str">
            <v>Emília Anikó</v>
          </cell>
          <cell r="D19" t="str">
            <v>Fitt SE</v>
          </cell>
          <cell r="E19" t="str">
            <v>"071011</v>
          </cell>
          <cell r="H19">
            <v>22</v>
          </cell>
          <cell r="N19" t="str">
            <v>DA</v>
          </cell>
          <cell r="O19">
            <v>22</v>
          </cell>
        </row>
        <row r="20">
          <cell r="A20">
            <v>14</v>
          </cell>
          <cell r="B20" t="str">
            <v xml:space="preserve">Kovács-Sebestyén </v>
          </cell>
          <cell r="C20" t="str">
            <v>Lili</v>
          </cell>
          <cell r="D20" t="str">
            <v>MTK</v>
          </cell>
          <cell r="E20" t="str">
            <v>"0705271</v>
          </cell>
          <cell r="H20">
            <v>26</v>
          </cell>
          <cell r="N20" t="str">
            <v>DA</v>
          </cell>
          <cell r="O20">
            <v>26</v>
          </cell>
        </row>
        <row r="21">
          <cell r="A21">
            <v>15</v>
          </cell>
          <cell r="B21" t="str">
            <v xml:space="preserve">Burkus </v>
          </cell>
          <cell r="C21" t="str">
            <v>Bella Mária</v>
          </cell>
          <cell r="D21" t="str">
            <v>Next TA</v>
          </cell>
          <cell r="E21" t="str">
            <v>"0708150</v>
          </cell>
          <cell r="H21">
            <v>30</v>
          </cell>
          <cell r="N21" t="str">
            <v>DA</v>
          </cell>
          <cell r="O21">
            <v>30</v>
          </cell>
        </row>
        <row r="22">
          <cell r="A22">
            <v>16</v>
          </cell>
          <cell r="B22" t="str">
            <v xml:space="preserve">Ruzsinszky </v>
          </cell>
          <cell r="C22" t="str">
            <v>Hanna</v>
          </cell>
          <cell r="D22" t="str">
            <v>BUSC</v>
          </cell>
          <cell r="E22" t="str">
            <v>"0704141</v>
          </cell>
          <cell r="H22">
            <v>35</v>
          </cell>
          <cell r="N22" t="str">
            <v>DA</v>
          </cell>
          <cell r="O22">
            <v>35</v>
          </cell>
        </row>
        <row r="23">
          <cell r="A23">
            <v>17</v>
          </cell>
          <cell r="B23" t="str">
            <v xml:space="preserve">Hajdú </v>
          </cell>
          <cell r="C23" t="str">
            <v>Anna Jázmin</v>
          </cell>
          <cell r="D23" t="str">
            <v>Next TA</v>
          </cell>
          <cell r="E23" t="str">
            <v>"0701251</v>
          </cell>
          <cell r="H23">
            <v>41</v>
          </cell>
          <cell r="N23" t="str">
            <v>DA</v>
          </cell>
          <cell r="O23">
            <v>41</v>
          </cell>
        </row>
        <row r="24">
          <cell r="A24">
            <v>18</v>
          </cell>
          <cell r="B24" t="str">
            <v xml:space="preserve">Harari </v>
          </cell>
          <cell r="C24" t="str">
            <v>Amy Danielle</v>
          </cell>
          <cell r="D24" t="str">
            <v>Next TA</v>
          </cell>
          <cell r="E24" t="str">
            <v>"0701131</v>
          </cell>
          <cell r="H24">
            <v>42</v>
          </cell>
          <cell r="N24" t="str">
            <v>DA</v>
          </cell>
          <cell r="O24">
            <v>42</v>
          </cell>
        </row>
        <row r="25">
          <cell r="A25">
            <v>19</v>
          </cell>
          <cell r="B25" t="str">
            <v>Bányai Boglárka</v>
          </cell>
          <cell r="C25" t="str">
            <v>Boglárka</v>
          </cell>
          <cell r="D25" t="str">
            <v>DEAC</v>
          </cell>
          <cell r="E25" t="str">
            <v>"071219</v>
          </cell>
          <cell r="H25">
            <v>46</v>
          </cell>
          <cell r="N25" t="str">
            <v>DA</v>
          </cell>
          <cell r="O25">
            <v>46</v>
          </cell>
        </row>
        <row r="26">
          <cell r="A26">
            <v>20</v>
          </cell>
          <cell r="B26" t="str">
            <v>Szalay Róza</v>
          </cell>
          <cell r="C26" t="str">
            <v>Róza</v>
          </cell>
          <cell r="D26" t="str">
            <v>Fitt SE</v>
          </cell>
          <cell r="E26" t="str">
            <v>"0705093</v>
          </cell>
          <cell r="H26">
            <v>74</v>
          </cell>
          <cell r="N26" t="str">
            <v>DA</v>
          </cell>
          <cell r="O26">
            <v>74</v>
          </cell>
        </row>
        <row r="27">
          <cell r="A27">
            <v>21</v>
          </cell>
          <cell r="B27" t="str">
            <v xml:space="preserve">Szabó </v>
          </cell>
          <cell r="C27" t="str">
            <v>Lora</v>
          </cell>
          <cell r="D27" t="str">
            <v>Kiskút TK</v>
          </cell>
          <cell r="E27" t="str">
            <v>"071211</v>
          </cell>
          <cell r="H27">
            <v>23</v>
          </cell>
          <cell r="N27" t="str">
            <v>WC</v>
          </cell>
          <cell r="O27">
            <v>23</v>
          </cell>
        </row>
        <row r="28">
          <cell r="A28">
            <v>22</v>
          </cell>
          <cell r="B28" t="str">
            <v>Kelemen-Tiborcz</v>
          </cell>
          <cell r="C28" t="str">
            <v>Kata</v>
          </cell>
          <cell r="D28" t="str">
            <v>Next TA</v>
          </cell>
          <cell r="E28" t="str">
            <v>"071108</v>
          </cell>
          <cell r="H28">
            <v>57</v>
          </cell>
          <cell r="N28" t="str">
            <v>WC</v>
          </cell>
          <cell r="O28">
            <v>57</v>
          </cell>
        </row>
        <row r="29">
          <cell r="A29">
            <v>23</v>
          </cell>
          <cell r="B29" t="str">
            <v xml:space="preserve">Nagy </v>
          </cell>
          <cell r="C29" t="str">
            <v>Gréta</v>
          </cell>
          <cell r="D29" t="str">
            <v>MTK</v>
          </cell>
          <cell r="E29" t="str">
            <v>"060529</v>
          </cell>
          <cell r="H29">
            <v>25</v>
          </cell>
          <cell r="N29" t="str">
            <v>WC</v>
          </cell>
          <cell r="O29">
            <v>25</v>
          </cell>
        </row>
        <row r="30">
          <cell r="A30">
            <v>24</v>
          </cell>
          <cell r="B30" t="str">
            <v>X</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7"/>
      <sheetData sheetId="8">
        <row r="5">
          <cell r="P5">
            <v>2</v>
          </cell>
        </row>
        <row r="7">
          <cell r="A7" t="str">
            <v>Ssz.</v>
          </cell>
          <cell r="B7" t="str">
            <v>Családi név</v>
          </cell>
          <cell r="C7" t="str">
            <v>Keresztnév</v>
          </cell>
          <cell r="D7" t="str">
            <v>Egyesület</v>
          </cell>
          <cell r="E7" t="str">
            <v>Kódszám</v>
          </cell>
          <cell r="F7" t="str">
            <v>1. játékos ranglista</v>
          </cell>
          <cell r="G7" t="str">
            <v>Aláírás</v>
          </cell>
          <cell r="H7" t="str">
            <v>Családi név</v>
          </cell>
          <cell r="I7" t="str">
            <v>Keresztnév</v>
          </cell>
          <cell r="J7" t="str">
            <v>Egyesület</v>
          </cell>
          <cell r="K7" t="str">
            <v>Kódszám</v>
          </cell>
          <cell r="L7" t="str">
            <v>2. játékos ranglista</v>
          </cell>
          <cell r="M7" t="str">
            <v>Aláírás</v>
          </cell>
          <cell r="N7" t="str">
            <v>Elfogadási státusz
DA,WC, A</v>
          </cell>
          <cell r="O7" t="str">
            <v>Páros egyesített rangsora</v>
          </cell>
          <cell r="P7" t="str">
            <v>Kiemelés</v>
          </cell>
        </row>
        <row r="8">
          <cell r="A8">
            <v>1</v>
          </cell>
          <cell r="B8" t="str">
            <v>Bak-Szabó</v>
          </cell>
          <cell r="C8" t="str">
            <v>Norina</v>
          </cell>
          <cell r="D8" t="str">
            <v>Top Sport</v>
          </cell>
          <cell r="E8" t="str">
            <v>"0712140</v>
          </cell>
          <cell r="F8">
            <v>3</v>
          </cell>
          <cell r="H8" t="str">
            <v>Komlódi</v>
          </cell>
          <cell r="I8" t="str">
            <v>Kiara</v>
          </cell>
          <cell r="J8" t="str">
            <v>PG Tenisz</v>
          </cell>
          <cell r="K8" t="str">
            <v>"060708</v>
          </cell>
          <cell r="L8">
            <v>6</v>
          </cell>
          <cell r="O8">
            <v>9</v>
          </cell>
          <cell r="P8">
            <v>1</v>
          </cell>
        </row>
        <row r="9">
          <cell r="A9">
            <v>2</v>
          </cell>
          <cell r="B9" t="str">
            <v>Pécsi</v>
          </cell>
          <cell r="C9" t="str">
            <v>Boglárka</v>
          </cell>
          <cell r="D9" t="str">
            <v>Future TT</v>
          </cell>
          <cell r="E9" t="str">
            <v>"071108</v>
          </cell>
          <cell r="F9">
            <v>8</v>
          </cell>
          <cell r="H9" t="str">
            <v>Tuzson</v>
          </cell>
          <cell r="I9" t="str">
            <v>Viktória</v>
          </cell>
          <cell r="J9" t="str">
            <v>MESE</v>
          </cell>
          <cell r="K9" t="str">
            <v>"070820</v>
          </cell>
          <cell r="L9">
            <v>12</v>
          </cell>
          <cell r="O9">
            <v>20</v>
          </cell>
          <cell r="P9">
            <v>2</v>
          </cell>
        </row>
        <row r="10">
          <cell r="A10">
            <v>3</v>
          </cell>
          <cell r="B10" t="str">
            <v>Fehér</v>
          </cell>
          <cell r="C10" t="str">
            <v>Laura</v>
          </cell>
          <cell r="D10" t="str">
            <v>PG Tenisz</v>
          </cell>
          <cell r="E10" t="str">
            <v>"061204</v>
          </cell>
          <cell r="F10">
            <v>18</v>
          </cell>
          <cell r="H10" t="str">
            <v>Pukkai</v>
          </cell>
          <cell r="I10" t="str">
            <v>Réka</v>
          </cell>
          <cell r="J10" t="str">
            <v>PG Tenisz</v>
          </cell>
          <cell r="K10" t="str">
            <v>"061213</v>
          </cell>
          <cell r="L10">
            <v>9</v>
          </cell>
          <cell r="O10">
            <v>27</v>
          </cell>
        </row>
        <row r="11">
          <cell r="A11">
            <v>4</v>
          </cell>
          <cell r="B11" t="str">
            <v>Böröczky</v>
          </cell>
          <cell r="C11" t="str">
            <v>Emília Anikó</v>
          </cell>
          <cell r="D11" t="str">
            <v>Fitt SE</v>
          </cell>
          <cell r="E11" t="str">
            <v>"071011</v>
          </cell>
          <cell r="F11">
            <v>22</v>
          </cell>
          <cell r="H11" t="str">
            <v xml:space="preserve">György </v>
          </cell>
          <cell r="I11" t="str">
            <v>Emília</v>
          </cell>
          <cell r="J11" t="str">
            <v>Bebto Team</v>
          </cell>
          <cell r="K11" t="str">
            <v>"0608010</v>
          </cell>
          <cell r="L11">
            <v>10</v>
          </cell>
          <cell r="O11">
            <v>32</v>
          </cell>
        </row>
        <row r="12">
          <cell r="A12">
            <v>5</v>
          </cell>
          <cell r="B12" t="str">
            <v>Németh</v>
          </cell>
          <cell r="C12" t="str">
            <v>Laura</v>
          </cell>
          <cell r="D12" t="str">
            <v>SVSE</v>
          </cell>
          <cell r="E12" t="str">
            <v>"060119</v>
          </cell>
          <cell r="F12">
            <v>15</v>
          </cell>
          <cell r="H12" t="str">
            <v>Kun</v>
          </cell>
          <cell r="I12" t="str">
            <v>Csenge</v>
          </cell>
          <cell r="J12" t="str">
            <v>SVSE</v>
          </cell>
          <cell r="K12" t="str">
            <v>"0609040</v>
          </cell>
          <cell r="L12">
            <v>19</v>
          </cell>
          <cell r="O12">
            <v>34</v>
          </cell>
        </row>
        <row r="13">
          <cell r="A13">
            <v>6</v>
          </cell>
          <cell r="B13" t="str">
            <v>Kovács-Sebes</v>
          </cell>
          <cell r="C13" t="str">
            <v>Lili</v>
          </cell>
          <cell r="D13" t="str">
            <v>MTK</v>
          </cell>
          <cell r="E13" t="str">
            <v>"0705271</v>
          </cell>
          <cell r="F13">
            <v>26</v>
          </cell>
          <cell r="H13" t="str">
            <v>Burkus Bella</v>
          </cell>
          <cell r="I13" t="str">
            <v>Mária</v>
          </cell>
          <cell r="J13" t="str">
            <v>Next TA</v>
          </cell>
          <cell r="K13" t="str">
            <v>"0708150</v>
          </cell>
          <cell r="L13">
            <v>30</v>
          </cell>
          <cell r="O13">
            <v>56</v>
          </cell>
        </row>
        <row r="14">
          <cell r="A14">
            <v>7</v>
          </cell>
          <cell r="B14" t="str">
            <v>Ruzsinszky</v>
          </cell>
          <cell r="C14" t="str">
            <v>Hanna</v>
          </cell>
          <cell r="D14" t="str">
            <v>BUSC</v>
          </cell>
          <cell r="E14" t="str">
            <v>"0704141</v>
          </cell>
          <cell r="F14">
            <v>35</v>
          </cell>
          <cell r="H14" t="str">
            <v>Szabó</v>
          </cell>
          <cell r="I14" t="str">
            <v>Lora</v>
          </cell>
          <cell r="J14" t="str">
            <v>Kiskút TK</v>
          </cell>
          <cell r="K14" t="str">
            <v>"071211</v>
          </cell>
          <cell r="L14">
            <v>23</v>
          </cell>
          <cell r="O14">
            <v>58</v>
          </cell>
        </row>
        <row r="15">
          <cell r="A15">
            <v>8</v>
          </cell>
          <cell r="B15" t="str">
            <v>Harari</v>
          </cell>
          <cell r="C15" t="str">
            <v>Amy Danielle</v>
          </cell>
          <cell r="D15" t="str">
            <v>Next TA</v>
          </cell>
          <cell r="E15" t="str">
            <v>"0701131</v>
          </cell>
          <cell r="F15">
            <v>42</v>
          </cell>
          <cell r="H15" t="str">
            <v>Hajdú</v>
          </cell>
          <cell r="I15" t="str">
            <v>Anna Jázmin</v>
          </cell>
          <cell r="J15" t="str">
            <v>Next TA</v>
          </cell>
          <cell r="K15" t="str">
            <v>"0701251</v>
          </cell>
          <cell r="L15">
            <v>41</v>
          </cell>
          <cell r="O15">
            <v>83</v>
          </cell>
        </row>
        <row r="16">
          <cell r="A16">
            <v>9</v>
          </cell>
          <cell r="B16" t="str">
            <v>Farkaslaki Hints</v>
          </cell>
          <cell r="C16" t="str">
            <v>Flóra</v>
          </cell>
          <cell r="D16" t="str">
            <v>Tenisztanoda</v>
          </cell>
          <cell r="E16" t="str">
            <v>"070227</v>
          </cell>
          <cell r="F16">
            <v>5</v>
          </cell>
          <cell r="H16" t="str">
            <v>Nagy</v>
          </cell>
          <cell r="I16" t="str">
            <v>Gréta</v>
          </cell>
          <cell r="J16" t="str">
            <v>MTK</v>
          </cell>
          <cell r="K16" t="str">
            <v>"060529</v>
          </cell>
          <cell r="L16">
            <v>25</v>
          </cell>
          <cell r="O16">
            <v>30</v>
          </cell>
        </row>
        <row r="17">
          <cell r="A17">
            <v>10</v>
          </cell>
          <cell r="O17">
            <v>0</v>
          </cell>
        </row>
        <row r="18">
          <cell r="A18">
            <v>11</v>
          </cell>
          <cell r="O18">
            <v>0</v>
          </cell>
        </row>
        <row r="19">
          <cell r="A19">
            <v>12</v>
          </cell>
          <cell r="O19">
            <v>0</v>
          </cell>
        </row>
        <row r="20">
          <cell r="A20">
            <v>13</v>
          </cell>
          <cell r="O20">
            <v>0</v>
          </cell>
        </row>
        <row r="21">
          <cell r="A21">
            <v>14</v>
          </cell>
          <cell r="O21">
            <v>0</v>
          </cell>
        </row>
        <row r="22">
          <cell r="A22">
            <v>15</v>
          </cell>
          <cell r="O22">
            <v>0</v>
          </cell>
        </row>
        <row r="23">
          <cell r="A23">
            <v>16</v>
          </cell>
          <cell r="O23">
            <v>0</v>
          </cell>
        </row>
        <row r="24">
          <cell r="A24">
            <v>17</v>
          </cell>
          <cell r="O24">
            <v>0</v>
          </cell>
        </row>
        <row r="25">
          <cell r="A25">
            <v>18</v>
          </cell>
          <cell r="O25">
            <v>0</v>
          </cell>
        </row>
        <row r="26">
          <cell r="A26">
            <v>19</v>
          </cell>
          <cell r="O26">
            <v>0</v>
          </cell>
        </row>
        <row r="27">
          <cell r="A27">
            <v>20</v>
          </cell>
        </row>
        <row r="28">
          <cell r="A28">
            <v>21</v>
          </cell>
        </row>
        <row r="29">
          <cell r="A29">
            <v>22</v>
          </cell>
        </row>
        <row r="30">
          <cell r="A30">
            <v>23</v>
          </cell>
        </row>
        <row r="31">
          <cell r="A31">
            <v>24</v>
          </cell>
        </row>
        <row r="32">
          <cell r="A32">
            <v>25</v>
          </cell>
        </row>
        <row r="33">
          <cell r="A33">
            <v>26</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1723-BFAA-4224-A3D3-74CAD3817C15}">
  <sheetPr codeName="Sheet139">
    <tabColor indexed="11"/>
    <pageSetUpPr fitToPage="1"/>
  </sheetPr>
  <dimension ref="A1:AK79"/>
  <sheetViews>
    <sheetView showGridLines="0" showZeros="0" workbookViewId="0">
      <selection activeCell="M18" sqref="M18"/>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165" customWidth="1"/>
    <col min="11" max="11" width="10.6640625" customWidth="1"/>
    <col min="12" max="12" width="1.6640625" style="165" customWidth="1"/>
    <col min="13" max="13" width="10.6640625" customWidth="1"/>
    <col min="14" max="14" width="1.6640625" style="166" customWidth="1"/>
    <col min="15" max="15" width="10.6640625" customWidth="1"/>
    <col min="16" max="16" width="1.6640625" style="165" customWidth="1"/>
    <col min="17" max="17" width="10.6640625" customWidth="1"/>
    <col min="18" max="18" width="1.6640625" style="166" customWidth="1"/>
    <col min="19" max="19" width="0" hidden="1" customWidth="1"/>
    <col min="20" max="20" width="8.6640625" customWidth="1"/>
    <col min="21" max="21" width="9.109375" hidden="1" customWidth="1"/>
    <col min="25" max="34" width="9.109375" hidden="1" customWidth="1"/>
    <col min="35" max="37" width="9.109375" customWidth="1"/>
    <col min="257" max="258" width="3.33203125" customWidth="1"/>
    <col min="259" max="259" width="4.6640625" customWidth="1"/>
    <col min="260" max="260" width="7.109375" customWidth="1"/>
    <col min="261" max="261" width="4.33203125" customWidth="1"/>
    <col min="262" max="262" width="12.6640625" customWidth="1"/>
    <col min="263" max="263" width="2.66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7.109375" customWidth="1"/>
    <col min="517" max="517" width="4.33203125" customWidth="1"/>
    <col min="518" max="518" width="12.6640625" customWidth="1"/>
    <col min="519" max="519" width="2.66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7.109375" customWidth="1"/>
    <col min="773" max="773" width="4.33203125" customWidth="1"/>
    <col min="774" max="774" width="12.6640625" customWidth="1"/>
    <col min="775" max="775" width="2.66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7.109375" customWidth="1"/>
    <col min="1029" max="1029" width="4.33203125" customWidth="1"/>
    <col min="1030" max="1030" width="12.6640625" customWidth="1"/>
    <col min="1031" max="1031" width="2.66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7.109375" customWidth="1"/>
    <col min="1285" max="1285" width="4.33203125" customWidth="1"/>
    <col min="1286" max="1286" width="12.6640625" customWidth="1"/>
    <col min="1287" max="1287" width="2.66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7.109375" customWidth="1"/>
    <col min="1541" max="1541" width="4.33203125" customWidth="1"/>
    <col min="1542" max="1542" width="12.6640625" customWidth="1"/>
    <col min="1543" max="1543" width="2.66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7.109375" customWidth="1"/>
    <col min="1797" max="1797" width="4.33203125" customWidth="1"/>
    <col min="1798" max="1798" width="12.6640625" customWidth="1"/>
    <col min="1799" max="1799" width="2.66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7.109375" customWidth="1"/>
    <col min="2053" max="2053" width="4.33203125" customWidth="1"/>
    <col min="2054" max="2054" width="12.6640625" customWidth="1"/>
    <col min="2055" max="2055" width="2.66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7.109375" customWidth="1"/>
    <col min="2309" max="2309" width="4.33203125" customWidth="1"/>
    <col min="2310" max="2310" width="12.6640625" customWidth="1"/>
    <col min="2311" max="2311" width="2.66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7.109375" customWidth="1"/>
    <col min="2565" max="2565" width="4.33203125" customWidth="1"/>
    <col min="2566" max="2566" width="12.6640625" customWidth="1"/>
    <col min="2567" max="2567" width="2.66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7.109375" customWidth="1"/>
    <col min="2821" max="2821" width="4.33203125" customWidth="1"/>
    <col min="2822" max="2822" width="12.6640625" customWidth="1"/>
    <col min="2823" max="2823" width="2.66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7.109375" customWidth="1"/>
    <col min="3077" max="3077" width="4.33203125" customWidth="1"/>
    <col min="3078" max="3078" width="12.6640625" customWidth="1"/>
    <col min="3079" max="3079" width="2.66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7.109375" customWidth="1"/>
    <col min="3333" max="3333" width="4.33203125" customWidth="1"/>
    <col min="3334" max="3334" width="12.6640625" customWidth="1"/>
    <col min="3335" max="3335" width="2.66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7.109375" customWidth="1"/>
    <col min="3589" max="3589" width="4.33203125" customWidth="1"/>
    <col min="3590" max="3590" width="12.6640625" customWidth="1"/>
    <col min="3591" max="3591" width="2.66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7.109375" customWidth="1"/>
    <col min="3845" max="3845" width="4.33203125" customWidth="1"/>
    <col min="3846" max="3846" width="12.6640625" customWidth="1"/>
    <col min="3847" max="3847" width="2.66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7.109375" customWidth="1"/>
    <col min="4101" max="4101" width="4.33203125" customWidth="1"/>
    <col min="4102" max="4102" width="12.6640625" customWidth="1"/>
    <col min="4103" max="4103" width="2.66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7.109375" customWidth="1"/>
    <col min="4357" max="4357" width="4.33203125" customWidth="1"/>
    <col min="4358" max="4358" width="12.6640625" customWidth="1"/>
    <col min="4359" max="4359" width="2.66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7.109375" customWidth="1"/>
    <col min="4613" max="4613" width="4.33203125" customWidth="1"/>
    <col min="4614" max="4614" width="12.6640625" customWidth="1"/>
    <col min="4615" max="4615" width="2.66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7.109375" customWidth="1"/>
    <col min="4869" max="4869" width="4.33203125" customWidth="1"/>
    <col min="4870" max="4870" width="12.6640625" customWidth="1"/>
    <col min="4871" max="4871" width="2.66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7.109375" customWidth="1"/>
    <col min="5125" max="5125" width="4.33203125" customWidth="1"/>
    <col min="5126" max="5126" width="12.6640625" customWidth="1"/>
    <col min="5127" max="5127" width="2.66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7.109375" customWidth="1"/>
    <col min="5381" max="5381" width="4.33203125" customWidth="1"/>
    <col min="5382" max="5382" width="12.6640625" customWidth="1"/>
    <col min="5383" max="5383" width="2.66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7.109375" customWidth="1"/>
    <col min="5637" max="5637" width="4.33203125" customWidth="1"/>
    <col min="5638" max="5638" width="12.6640625" customWidth="1"/>
    <col min="5639" max="5639" width="2.66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7.109375" customWidth="1"/>
    <col min="5893" max="5893" width="4.33203125" customWidth="1"/>
    <col min="5894" max="5894" width="12.6640625" customWidth="1"/>
    <col min="5895" max="5895" width="2.66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7.109375" customWidth="1"/>
    <col min="6149" max="6149" width="4.33203125" customWidth="1"/>
    <col min="6150" max="6150" width="12.6640625" customWidth="1"/>
    <col min="6151" max="6151" width="2.66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7.109375" customWidth="1"/>
    <col min="6405" max="6405" width="4.33203125" customWidth="1"/>
    <col min="6406" max="6406" width="12.6640625" customWidth="1"/>
    <col min="6407" max="6407" width="2.66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7.109375" customWidth="1"/>
    <col min="6661" max="6661" width="4.33203125" customWidth="1"/>
    <col min="6662" max="6662" width="12.6640625" customWidth="1"/>
    <col min="6663" max="6663" width="2.66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7.109375" customWidth="1"/>
    <col min="6917" max="6917" width="4.33203125" customWidth="1"/>
    <col min="6918" max="6918" width="12.6640625" customWidth="1"/>
    <col min="6919" max="6919" width="2.66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7.109375" customWidth="1"/>
    <col min="7173" max="7173" width="4.33203125" customWidth="1"/>
    <col min="7174" max="7174" width="12.6640625" customWidth="1"/>
    <col min="7175" max="7175" width="2.66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7.109375" customWidth="1"/>
    <col min="7429" max="7429" width="4.33203125" customWidth="1"/>
    <col min="7430" max="7430" width="12.6640625" customWidth="1"/>
    <col min="7431" max="7431" width="2.66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7.109375" customWidth="1"/>
    <col min="7685" max="7685" width="4.33203125" customWidth="1"/>
    <col min="7686" max="7686" width="12.6640625" customWidth="1"/>
    <col min="7687" max="7687" width="2.66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7.109375" customWidth="1"/>
    <col min="7941" max="7941" width="4.33203125" customWidth="1"/>
    <col min="7942" max="7942" width="12.6640625" customWidth="1"/>
    <col min="7943" max="7943" width="2.66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7.109375" customWidth="1"/>
    <col min="8197" max="8197" width="4.33203125" customWidth="1"/>
    <col min="8198" max="8198" width="12.6640625" customWidth="1"/>
    <col min="8199" max="8199" width="2.66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7.109375" customWidth="1"/>
    <col min="8453" max="8453" width="4.33203125" customWidth="1"/>
    <col min="8454" max="8454" width="12.6640625" customWidth="1"/>
    <col min="8455" max="8455" width="2.66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7.109375" customWidth="1"/>
    <col min="8709" max="8709" width="4.33203125" customWidth="1"/>
    <col min="8710" max="8710" width="12.6640625" customWidth="1"/>
    <col min="8711" max="8711" width="2.66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7.109375" customWidth="1"/>
    <col min="8965" max="8965" width="4.33203125" customWidth="1"/>
    <col min="8966" max="8966" width="12.6640625" customWidth="1"/>
    <col min="8967" max="8967" width="2.66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7.109375" customWidth="1"/>
    <col min="9221" max="9221" width="4.33203125" customWidth="1"/>
    <col min="9222" max="9222" width="12.6640625" customWidth="1"/>
    <col min="9223" max="9223" width="2.66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7.109375" customWidth="1"/>
    <col min="9477" max="9477" width="4.33203125" customWidth="1"/>
    <col min="9478" max="9478" width="12.6640625" customWidth="1"/>
    <col min="9479" max="9479" width="2.66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7.109375" customWidth="1"/>
    <col min="9733" max="9733" width="4.33203125" customWidth="1"/>
    <col min="9734" max="9734" width="12.6640625" customWidth="1"/>
    <col min="9735" max="9735" width="2.66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7.109375" customWidth="1"/>
    <col min="9989" max="9989" width="4.33203125" customWidth="1"/>
    <col min="9990" max="9990" width="12.6640625" customWidth="1"/>
    <col min="9991" max="9991" width="2.66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7.109375" customWidth="1"/>
    <col min="10245" max="10245" width="4.33203125" customWidth="1"/>
    <col min="10246" max="10246" width="12.6640625" customWidth="1"/>
    <col min="10247" max="10247" width="2.66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7.109375" customWidth="1"/>
    <col min="10501" max="10501" width="4.33203125" customWidth="1"/>
    <col min="10502" max="10502" width="12.6640625" customWidth="1"/>
    <col min="10503" max="10503" width="2.66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7.109375" customWidth="1"/>
    <col min="10757" max="10757" width="4.33203125" customWidth="1"/>
    <col min="10758" max="10758" width="12.6640625" customWidth="1"/>
    <col min="10759" max="10759" width="2.66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7.109375" customWidth="1"/>
    <col min="11013" max="11013" width="4.33203125" customWidth="1"/>
    <col min="11014" max="11014" width="12.6640625" customWidth="1"/>
    <col min="11015" max="11015" width="2.66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7.109375" customWidth="1"/>
    <col min="11269" max="11269" width="4.33203125" customWidth="1"/>
    <col min="11270" max="11270" width="12.6640625" customWidth="1"/>
    <col min="11271" max="11271" width="2.66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7.109375" customWidth="1"/>
    <col min="11525" max="11525" width="4.33203125" customWidth="1"/>
    <col min="11526" max="11526" width="12.6640625" customWidth="1"/>
    <col min="11527" max="11527" width="2.66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7.109375" customWidth="1"/>
    <col min="11781" max="11781" width="4.33203125" customWidth="1"/>
    <col min="11782" max="11782" width="12.6640625" customWidth="1"/>
    <col min="11783" max="11783" width="2.66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7.109375" customWidth="1"/>
    <col min="12037" max="12037" width="4.33203125" customWidth="1"/>
    <col min="12038" max="12038" width="12.6640625" customWidth="1"/>
    <col min="12039" max="12039" width="2.66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7.109375" customWidth="1"/>
    <col min="12293" max="12293" width="4.33203125" customWidth="1"/>
    <col min="12294" max="12294" width="12.6640625" customWidth="1"/>
    <col min="12295" max="12295" width="2.66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7.109375" customWidth="1"/>
    <col min="12549" max="12549" width="4.33203125" customWidth="1"/>
    <col min="12550" max="12550" width="12.6640625" customWidth="1"/>
    <col min="12551" max="12551" width="2.66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7.109375" customWidth="1"/>
    <col min="12805" max="12805" width="4.33203125" customWidth="1"/>
    <col min="12806" max="12806" width="12.6640625" customWidth="1"/>
    <col min="12807" max="12807" width="2.66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7.109375" customWidth="1"/>
    <col min="13061" max="13061" width="4.33203125" customWidth="1"/>
    <col min="13062" max="13062" width="12.6640625" customWidth="1"/>
    <col min="13063" max="13063" width="2.66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7.109375" customWidth="1"/>
    <col min="13317" max="13317" width="4.33203125" customWidth="1"/>
    <col min="13318" max="13318" width="12.6640625" customWidth="1"/>
    <col min="13319" max="13319" width="2.66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7.109375" customWidth="1"/>
    <col min="13573" max="13573" width="4.33203125" customWidth="1"/>
    <col min="13574" max="13574" width="12.6640625" customWidth="1"/>
    <col min="13575" max="13575" width="2.66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7.109375" customWidth="1"/>
    <col min="13829" max="13829" width="4.33203125" customWidth="1"/>
    <col min="13830" max="13830" width="12.6640625" customWidth="1"/>
    <col min="13831" max="13831" width="2.66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7.109375" customWidth="1"/>
    <col min="14085" max="14085" width="4.33203125" customWidth="1"/>
    <col min="14086" max="14086" width="12.6640625" customWidth="1"/>
    <col min="14087" max="14087" width="2.66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7.109375" customWidth="1"/>
    <col min="14341" max="14341" width="4.33203125" customWidth="1"/>
    <col min="14342" max="14342" width="12.6640625" customWidth="1"/>
    <col min="14343" max="14343" width="2.66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7.109375" customWidth="1"/>
    <col min="14597" max="14597" width="4.33203125" customWidth="1"/>
    <col min="14598" max="14598" width="12.6640625" customWidth="1"/>
    <col min="14599" max="14599" width="2.66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7.109375" customWidth="1"/>
    <col min="14853" max="14853" width="4.33203125" customWidth="1"/>
    <col min="14854" max="14854" width="12.6640625" customWidth="1"/>
    <col min="14855" max="14855" width="2.66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7.109375" customWidth="1"/>
    <col min="15109" max="15109" width="4.33203125" customWidth="1"/>
    <col min="15110" max="15110" width="12.6640625" customWidth="1"/>
    <col min="15111" max="15111" width="2.66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7.109375" customWidth="1"/>
    <col min="15365" max="15365" width="4.33203125" customWidth="1"/>
    <col min="15366" max="15366" width="12.6640625" customWidth="1"/>
    <col min="15367" max="15367" width="2.66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7.109375" customWidth="1"/>
    <col min="15621" max="15621" width="4.33203125" customWidth="1"/>
    <col min="15622" max="15622" width="12.6640625" customWidth="1"/>
    <col min="15623" max="15623" width="2.66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7.109375" customWidth="1"/>
    <col min="15877" max="15877" width="4.33203125" customWidth="1"/>
    <col min="15878" max="15878" width="12.6640625" customWidth="1"/>
    <col min="15879" max="15879" width="2.66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7.109375" customWidth="1"/>
    <col min="16133" max="16133" width="4.33203125" customWidth="1"/>
    <col min="16134" max="16134" width="12.6640625" customWidth="1"/>
    <col min="16135" max="16135" width="2.66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37" s="8" customFormat="1" ht="21.75" customHeight="1" x14ac:dyDescent="0.25">
      <c r="A1" s="1" t="str">
        <f>[1]Altalanos!$A$6</f>
        <v>Fehérvár Kupa</v>
      </c>
      <c r="B1" s="1"/>
      <c r="C1" s="2"/>
      <c r="D1" s="2"/>
      <c r="E1" s="2"/>
      <c r="F1" s="2"/>
      <c r="G1" s="2"/>
      <c r="H1" s="2"/>
      <c r="I1" s="3"/>
      <c r="J1" s="4"/>
      <c r="K1" s="5" t="s">
        <v>0</v>
      </c>
      <c r="L1" s="6"/>
      <c r="M1" s="7"/>
      <c r="N1" s="4"/>
      <c r="O1" s="4" t="s">
        <v>1</v>
      </c>
      <c r="P1" s="4"/>
      <c r="Q1" s="2"/>
      <c r="R1" s="4"/>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row>
    <row r="2" spans="1:37" s="13" customFormat="1" x14ac:dyDescent="0.25">
      <c r="A2" s="11" t="s">
        <v>2</v>
      </c>
      <c r="B2" s="12"/>
      <c r="C2" s="12"/>
      <c r="E2" s="12" t="str">
        <f>[1]Altalanos!$A$8</f>
        <v>F16</v>
      </c>
      <c r="F2" s="12"/>
      <c r="G2" s="14"/>
      <c r="H2" s="15"/>
      <c r="I2" s="15"/>
      <c r="J2" s="16"/>
      <c r="K2" s="6"/>
      <c r="L2" s="6"/>
      <c r="M2" s="6"/>
      <c r="N2" s="16"/>
      <c r="O2" s="15"/>
      <c r="P2" s="16"/>
      <c r="Q2" s="15"/>
      <c r="R2" s="16"/>
      <c r="Y2" s="17"/>
      <c r="Z2" s="18"/>
      <c r="AA2" s="18" t="s">
        <v>3</v>
      </c>
      <c r="AB2" s="19">
        <v>300</v>
      </c>
      <c r="AC2" s="19">
        <v>250</v>
      </c>
      <c r="AD2" s="19">
        <v>200</v>
      </c>
      <c r="AE2" s="19">
        <v>150</v>
      </c>
      <c r="AF2" s="19">
        <v>120</v>
      </c>
      <c r="AG2" s="19">
        <v>90</v>
      </c>
      <c r="AH2" s="19">
        <v>40</v>
      </c>
      <c r="AI2"/>
      <c r="AJ2"/>
      <c r="AK2"/>
    </row>
    <row r="3" spans="1:37" s="23" customFormat="1" ht="11.25" customHeight="1" x14ac:dyDescent="0.25">
      <c r="A3" s="20" t="s">
        <v>4</v>
      </c>
      <c r="B3" s="20"/>
      <c r="C3" s="20"/>
      <c r="D3" s="20"/>
      <c r="E3" s="20"/>
      <c r="F3" s="20"/>
      <c r="G3" s="20" t="s">
        <v>5</v>
      </c>
      <c r="H3" s="20"/>
      <c r="I3" s="20"/>
      <c r="J3" s="21"/>
      <c r="K3" s="20" t="s">
        <v>6</v>
      </c>
      <c r="L3" s="21"/>
      <c r="M3" s="20"/>
      <c r="N3" s="21"/>
      <c r="O3" s="20"/>
      <c r="P3" s="21"/>
      <c r="Q3" s="20"/>
      <c r="R3" s="22" t="s">
        <v>7</v>
      </c>
      <c r="Y3" s="18" t="str">
        <f>IF(K4="OB","A",IF(K4="IX","W",IF(K4="","",K4)))</f>
        <v/>
      </c>
      <c r="Z3" s="18"/>
      <c r="AA3" s="18" t="s">
        <v>8</v>
      </c>
      <c r="AB3" s="19">
        <v>280</v>
      </c>
      <c r="AC3" s="19">
        <v>230</v>
      </c>
      <c r="AD3" s="19">
        <v>180</v>
      </c>
      <c r="AE3" s="19">
        <v>140</v>
      </c>
      <c r="AF3" s="19">
        <v>80</v>
      </c>
      <c r="AG3" s="19">
        <v>0</v>
      </c>
      <c r="AH3" s="19">
        <v>0</v>
      </c>
      <c r="AI3"/>
      <c r="AJ3"/>
      <c r="AK3"/>
    </row>
    <row r="4" spans="1:37" s="31" customFormat="1" ht="11.25" customHeight="1" thickBot="1" x14ac:dyDescent="0.3">
      <c r="A4" s="363" t="str">
        <f>[1]Altalanos!$A$10</f>
        <v>2022.01-15-17</v>
      </c>
      <c r="B4" s="363"/>
      <c r="C4" s="363"/>
      <c r="D4" s="24"/>
      <c r="E4" s="25"/>
      <c r="F4" s="25"/>
      <c r="G4" s="25" t="str">
        <f>[1]Altalanos!$C$10</f>
        <v>Székesfehérvár</v>
      </c>
      <c r="H4" s="26"/>
      <c r="I4" s="25"/>
      <c r="J4" s="27"/>
      <c r="K4" s="28"/>
      <c r="L4" s="27"/>
      <c r="M4" s="29"/>
      <c r="N4" s="27"/>
      <c r="O4" s="25"/>
      <c r="P4" s="27"/>
      <c r="Q4" s="25"/>
      <c r="R4" s="30" t="str">
        <f>[1]Altalanos!$E$10</f>
        <v>Izmendi Károly</v>
      </c>
      <c r="Y4" s="18"/>
      <c r="Z4" s="18"/>
      <c r="AA4" s="18" t="s">
        <v>9</v>
      </c>
      <c r="AB4" s="19">
        <v>250</v>
      </c>
      <c r="AC4" s="19">
        <v>200</v>
      </c>
      <c r="AD4" s="19">
        <v>150</v>
      </c>
      <c r="AE4" s="19">
        <v>120</v>
      </c>
      <c r="AF4" s="19">
        <v>90</v>
      </c>
      <c r="AG4" s="19">
        <v>60</v>
      </c>
      <c r="AH4" s="19">
        <v>25</v>
      </c>
      <c r="AI4"/>
      <c r="AJ4"/>
      <c r="AK4"/>
    </row>
    <row r="5" spans="1:37" s="23" customFormat="1" x14ac:dyDescent="0.25">
      <c r="A5" s="32"/>
      <c r="B5" s="33" t="s">
        <v>10</v>
      </c>
      <c r="C5" s="34" t="s">
        <v>11</v>
      </c>
      <c r="D5" s="33" t="s">
        <v>12</v>
      </c>
      <c r="E5" s="33" t="s">
        <v>13</v>
      </c>
      <c r="F5" s="35" t="s">
        <v>14</v>
      </c>
      <c r="G5" s="35" t="s">
        <v>15</v>
      </c>
      <c r="H5" s="35"/>
      <c r="I5" s="35" t="s">
        <v>16</v>
      </c>
      <c r="J5" s="35"/>
      <c r="K5" s="33" t="s">
        <v>17</v>
      </c>
      <c r="L5" s="36"/>
      <c r="M5" s="33" t="s">
        <v>18</v>
      </c>
      <c r="N5" s="36"/>
      <c r="O5" s="33" t="s">
        <v>19</v>
      </c>
      <c r="P5" s="36"/>
      <c r="Q5" s="33" t="s">
        <v>20</v>
      </c>
      <c r="R5" s="37"/>
      <c r="Y5" s="18">
        <f>IF(OR([1]Altalanos!$A$8="F1",[1]Altalanos!$A$8="F2",[1]Altalanos!$A$8="N1",[1]Altalanos!$A$8="N2"),1,2)</f>
        <v>2</v>
      </c>
      <c r="Z5" s="18"/>
      <c r="AA5" s="18" t="s">
        <v>21</v>
      </c>
      <c r="AB5" s="19">
        <v>200</v>
      </c>
      <c r="AC5" s="19">
        <v>150</v>
      </c>
      <c r="AD5" s="19">
        <v>120</v>
      </c>
      <c r="AE5" s="19">
        <v>90</v>
      </c>
      <c r="AF5" s="19">
        <v>60</v>
      </c>
      <c r="AG5" s="19">
        <v>40</v>
      </c>
      <c r="AH5" s="19">
        <v>15</v>
      </c>
      <c r="AI5"/>
      <c r="AJ5"/>
      <c r="AK5"/>
    </row>
    <row r="6" spans="1:37" s="45" customFormat="1" ht="11.1" customHeight="1" thickBot="1" x14ac:dyDescent="0.3">
      <c r="A6" s="38"/>
      <c r="B6" s="39"/>
      <c r="C6" s="39"/>
      <c r="D6" s="39"/>
      <c r="E6" s="39"/>
      <c r="F6" s="40" t="str">
        <f>IF(Y3="","",CONCATENATE(AH1," / ",AG1," pont"))</f>
        <v/>
      </c>
      <c r="G6" s="41"/>
      <c r="H6" s="42"/>
      <c r="I6" s="41" t="s">
        <v>225</v>
      </c>
      <c r="J6" s="43"/>
      <c r="K6" s="39" t="s">
        <v>228</v>
      </c>
      <c r="L6" s="43"/>
      <c r="M6" s="39" t="s">
        <v>224</v>
      </c>
      <c r="N6" s="43"/>
      <c r="O6" s="39" t="s">
        <v>223</v>
      </c>
      <c r="P6" s="43"/>
      <c r="Q6" s="39" t="s">
        <v>222</v>
      </c>
      <c r="R6" s="44"/>
      <c r="Y6" s="46"/>
      <c r="Z6" s="46"/>
      <c r="AA6" s="46" t="s">
        <v>22</v>
      </c>
      <c r="AB6" s="47">
        <v>150</v>
      </c>
      <c r="AC6" s="47">
        <v>120</v>
      </c>
      <c r="AD6" s="47">
        <v>90</v>
      </c>
      <c r="AE6" s="47">
        <v>60</v>
      </c>
      <c r="AF6" s="47">
        <v>40</v>
      </c>
      <c r="AG6" s="47">
        <v>25</v>
      </c>
      <c r="AH6" s="47">
        <v>10</v>
      </c>
      <c r="AI6" s="48"/>
      <c r="AJ6" s="48"/>
      <c r="AK6" s="48"/>
    </row>
    <row r="7" spans="1:37" s="61" customFormat="1" ht="10.5" customHeight="1" x14ac:dyDescent="0.25">
      <c r="A7" s="49">
        <v>1</v>
      </c>
      <c r="B7" s="50" t="str">
        <f>IF($E7="","",VLOOKUP($E7,'[1]F16 elokeszito'!$A$7:$O$48,14))</f>
        <v>DA</v>
      </c>
      <c r="C7" s="50">
        <f>IF($E7="","",VLOOKUP($E7,'[1]F16 elokeszito'!$A$7:$O$48,15))</f>
        <v>6</v>
      </c>
      <c r="D7" s="51" t="str">
        <f>IF($E7="","",VLOOKUP($E7,'[1]F16 elokeszito'!$A$7:$O$48,5))</f>
        <v>"060824</v>
      </c>
      <c r="E7" s="52">
        <v>1</v>
      </c>
      <c r="F7" s="53" t="str">
        <f>UPPER(IF($E7="","",VLOOKUP($E7,'[1]F16 elokeszito'!$A$7:$O$48,2)))</f>
        <v xml:space="preserve">ZSEMBERY </v>
      </c>
      <c r="G7" s="53" t="str">
        <f>IF($E7="","",VLOOKUP($E7,'[1]F16 elokeszito'!$A$7:$O$48,3))</f>
        <v>András Nándor</v>
      </c>
      <c r="H7" s="53"/>
      <c r="I7" s="53" t="str">
        <f>IF($E7="","",VLOOKUP($E7,'[1]F16 elokeszito'!$A$7:$O$48,4))</f>
        <v>UNIK SE</v>
      </c>
      <c r="J7" s="54"/>
      <c r="K7" s="55"/>
      <c r="L7" s="55"/>
      <c r="M7" s="55"/>
      <c r="N7" s="55"/>
      <c r="O7" s="56"/>
      <c r="P7" s="57"/>
      <c r="Q7" s="58"/>
      <c r="R7" s="59"/>
      <c r="S7" s="60"/>
      <c r="U7" s="62" t="str">
        <f>[1]Birók!P21</f>
        <v>Bíró</v>
      </c>
      <c r="Y7" s="18"/>
      <c r="Z7" s="18"/>
      <c r="AA7" s="18" t="s">
        <v>23</v>
      </c>
      <c r="AB7" s="19">
        <v>120</v>
      </c>
      <c r="AC7" s="19">
        <v>90</v>
      </c>
      <c r="AD7" s="19">
        <v>60</v>
      </c>
      <c r="AE7" s="19">
        <v>40</v>
      </c>
      <c r="AF7" s="19">
        <v>25</v>
      </c>
      <c r="AG7" s="19">
        <v>10</v>
      </c>
      <c r="AH7" s="19">
        <v>5</v>
      </c>
      <c r="AI7"/>
      <c r="AJ7"/>
      <c r="AK7"/>
    </row>
    <row r="8" spans="1:37" s="61" customFormat="1" ht="9.6" customHeight="1" x14ac:dyDescent="0.25">
      <c r="A8" s="63"/>
      <c r="B8" s="64"/>
      <c r="C8" s="64"/>
      <c r="D8" s="65"/>
      <c r="E8" s="66"/>
      <c r="F8" s="67"/>
      <c r="G8" s="67"/>
      <c r="H8" s="68"/>
      <c r="I8" s="69" t="s">
        <v>24</v>
      </c>
      <c r="J8" s="70" t="s">
        <v>25</v>
      </c>
      <c r="K8" s="71" t="str">
        <f>UPPER(IF(OR(J8="a",J8="as"),F7,IF(OR(J8="b",J8="bs"),F9,)))</f>
        <v xml:space="preserve">ZSEMBERY </v>
      </c>
      <c r="L8" s="71"/>
      <c r="M8" s="55"/>
      <c r="N8" s="55"/>
      <c r="O8" s="56"/>
      <c r="P8" s="57"/>
      <c r="Q8" s="58"/>
      <c r="R8" s="59"/>
      <c r="S8" s="60"/>
      <c r="U8" s="72" t="str">
        <f>[1]Birók!P22</f>
        <v>M Ujszászi</v>
      </c>
      <c r="Y8" s="18"/>
      <c r="Z8" s="18"/>
      <c r="AA8" s="18" t="s">
        <v>26</v>
      </c>
      <c r="AB8" s="19">
        <v>90</v>
      </c>
      <c r="AC8" s="19">
        <v>60</v>
      </c>
      <c r="AD8" s="19">
        <v>40</v>
      </c>
      <c r="AE8" s="19">
        <v>25</v>
      </c>
      <c r="AF8" s="19">
        <v>10</v>
      </c>
      <c r="AG8" s="19">
        <v>5</v>
      </c>
      <c r="AH8" s="19">
        <v>2</v>
      </c>
      <c r="AI8"/>
      <c r="AJ8"/>
      <c r="AK8"/>
    </row>
    <row r="9" spans="1:37" s="61" customFormat="1" ht="9.6" customHeight="1" x14ac:dyDescent="0.25">
      <c r="A9" s="63">
        <v>2</v>
      </c>
      <c r="B9" s="50">
        <f>IF($E9="","",VLOOKUP($E9,'[1]F16 elokeszito'!$A$7:$O$48,14))</f>
        <v>0</v>
      </c>
      <c r="C9" s="50">
        <f>IF($E9="","",VLOOKUP($E9,'[1]F16 elokeszito'!$A$7:$O$48,15))</f>
        <v>0</v>
      </c>
      <c r="D9" s="51">
        <f>IF($E9="","",VLOOKUP($E9,'[1]F16 elokeszito'!$A$7:$O$48,5))</f>
        <v>0</v>
      </c>
      <c r="E9" s="52">
        <v>28</v>
      </c>
      <c r="F9" s="73" t="str">
        <f>UPPER(IF($E9="","",VLOOKUP($E9,'[1]F16 elokeszito'!$A$7:$O$48,2)))</f>
        <v>X</v>
      </c>
      <c r="G9" s="73">
        <f>IF($E9="","",VLOOKUP($E9,'[1]F16 elokeszito'!$A$7:$O$48,3))</f>
        <v>0</v>
      </c>
      <c r="H9" s="73"/>
      <c r="I9" s="73">
        <f>IF($E9="","",VLOOKUP($E9,'[1]F16 elokeszito'!$A$7:$O$48,4))</f>
        <v>0</v>
      </c>
      <c r="J9" s="74"/>
      <c r="K9" s="55"/>
      <c r="L9" s="75"/>
      <c r="M9" s="360" t="s">
        <v>229</v>
      </c>
      <c r="N9" s="55"/>
      <c r="O9" s="56"/>
      <c r="P9" s="57"/>
      <c r="Q9" s="58"/>
      <c r="R9" s="59"/>
      <c r="S9" s="60"/>
      <c r="U9" s="72" t="str">
        <f>[1]Birók!P23</f>
        <v xml:space="preserve"> </v>
      </c>
      <c r="Y9" s="18"/>
      <c r="Z9" s="18"/>
      <c r="AA9" s="18" t="s">
        <v>27</v>
      </c>
      <c r="AB9" s="19">
        <v>60</v>
      </c>
      <c r="AC9" s="19">
        <v>40</v>
      </c>
      <c r="AD9" s="19">
        <v>25</v>
      </c>
      <c r="AE9" s="19">
        <v>10</v>
      </c>
      <c r="AF9" s="19">
        <v>5</v>
      </c>
      <c r="AG9" s="19">
        <v>2</v>
      </c>
      <c r="AH9" s="19">
        <v>1</v>
      </c>
      <c r="AI9"/>
      <c r="AJ9"/>
      <c r="AK9"/>
    </row>
    <row r="10" spans="1:37" s="61" customFormat="1" ht="9.6" customHeight="1" x14ac:dyDescent="0.25">
      <c r="A10" s="63"/>
      <c r="B10" s="64"/>
      <c r="C10" s="64"/>
      <c r="D10" s="65"/>
      <c r="E10" s="76"/>
      <c r="F10" s="67"/>
      <c r="G10" s="67"/>
      <c r="H10" s="68"/>
      <c r="I10" s="67"/>
      <c r="J10" s="77"/>
      <c r="K10" s="69" t="s">
        <v>24</v>
      </c>
      <c r="L10" s="78" t="s">
        <v>159</v>
      </c>
      <c r="M10" s="71" t="str">
        <f>UPPER(IF(OR(L10="a",L10="as"),K8,IF(OR(L10="b",L10="bs"),K12,)))</f>
        <v xml:space="preserve">CSÓLL </v>
      </c>
      <c r="N10" s="79"/>
      <c r="O10" s="80"/>
      <c r="P10" s="80"/>
      <c r="Q10" s="58"/>
      <c r="R10" s="59"/>
      <c r="S10" s="60"/>
      <c r="U10" s="72" t="str">
        <f>[1]Birók!P24</f>
        <v xml:space="preserve"> </v>
      </c>
      <c r="Y10" s="18"/>
      <c r="Z10" s="18"/>
      <c r="AA10" s="18" t="s">
        <v>28</v>
      </c>
      <c r="AB10" s="19">
        <v>40</v>
      </c>
      <c r="AC10" s="19">
        <v>25</v>
      </c>
      <c r="AD10" s="19">
        <v>15</v>
      </c>
      <c r="AE10" s="19">
        <v>7</v>
      </c>
      <c r="AF10" s="19">
        <v>4</v>
      </c>
      <c r="AG10" s="19">
        <v>1</v>
      </c>
      <c r="AH10" s="19">
        <v>0</v>
      </c>
      <c r="AI10"/>
      <c r="AJ10"/>
      <c r="AK10"/>
    </row>
    <row r="11" spans="1:37" s="61" customFormat="1" ht="9.6" customHeight="1" x14ac:dyDescent="0.25">
      <c r="A11" s="63">
        <v>3</v>
      </c>
      <c r="B11" s="50" t="str">
        <f>IF($E11="","",VLOOKUP($E11,'[1]F16 elokeszito'!$A$7:$O$48,14))</f>
        <v>DA</v>
      </c>
      <c r="C11" s="50">
        <f>IF($E11="","",VLOOKUP($E11,'[1]F16 elokeszito'!$A$7:$O$48,15))</f>
        <v>58</v>
      </c>
      <c r="D11" s="51" t="str">
        <f>IF($E11="","",VLOOKUP($E11,'[1]F16 elokeszito'!$A$7:$O$48,5))</f>
        <v>"0712190</v>
      </c>
      <c r="E11" s="52">
        <v>23</v>
      </c>
      <c r="F11" s="73" t="str">
        <f>UPPER(IF($E11="","",VLOOKUP($E11,'[1]F16 elokeszito'!$A$7:$O$48,2)))</f>
        <v xml:space="preserve">IPACS </v>
      </c>
      <c r="G11" s="73" t="str">
        <f>IF($E11="","",VLOOKUP($E11,'[1]F16 elokeszito'!$A$7:$O$48,3))</f>
        <v>Attila</v>
      </c>
      <c r="H11" s="73"/>
      <c r="I11" s="73" t="str">
        <f>IF($E11="","",VLOOKUP($E11,'[1]F16 elokeszito'!$A$7:$O$48,4))</f>
        <v>Ten.Műhely</v>
      </c>
      <c r="J11" s="54"/>
      <c r="K11" s="55"/>
      <c r="L11" s="81"/>
      <c r="M11" s="55" t="s">
        <v>165</v>
      </c>
      <c r="N11" s="82"/>
      <c r="O11" s="80"/>
      <c r="P11" s="80"/>
      <c r="Q11" s="58"/>
      <c r="R11" s="59"/>
      <c r="S11" s="60"/>
      <c r="U11" s="72" t="str">
        <f>[1]Birók!P25</f>
        <v xml:space="preserve"> </v>
      </c>
      <c r="Y11" s="18"/>
      <c r="Z11" s="18"/>
      <c r="AA11" s="18" t="s">
        <v>29</v>
      </c>
      <c r="AB11" s="19">
        <v>25</v>
      </c>
      <c r="AC11" s="19">
        <v>15</v>
      </c>
      <c r="AD11" s="19">
        <v>10</v>
      </c>
      <c r="AE11" s="19">
        <v>6</v>
      </c>
      <c r="AF11" s="19">
        <v>3</v>
      </c>
      <c r="AG11" s="19">
        <v>1</v>
      </c>
      <c r="AH11" s="19">
        <v>0</v>
      </c>
      <c r="AI11"/>
      <c r="AJ11"/>
      <c r="AK11"/>
    </row>
    <row r="12" spans="1:37" s="61" customFormat="1" ht="9.6" customHeight="1" x14ac:dyDescent="0.25">
      <c r="A12" s="63"/>
      <c r="B12" s="64"/>
      <c r="C12" s="64"/>
      <c r="D12" s="65"/>
      <c r="E12" s="76"/>
      <c r="F12" s="67"/>
      <c r="G12" s="67"/>
      <c r="H12" s="68"/>
      <c r="I12" s="83" t="s">
        <v>24</v>
      </c>
      <c r="J12" s="70" t="s">
        <v>159</v>
      </c>
      <c r="K12" s="71" t="str">
        <f>UPPER(IF(OR(J12="a",J12="as"),F11,IF(OR(J12="b",J12="bs"),F13,)))</f>
        <v xml:space="preserve">CSÓLL </v>
      </c>
      <c r="L12" s="84"/>
      <c r="M12" s="55"/>
      <c r="N12" s="82"/>
      <c r="O12" s="80"/>
      <c r="P12" s="80"/>
      <c r="Q12" s="58"/>
      <c r="R12" s="59"/>
      <c r="S12" s="60"/>
      <c r="U12" s="72" t="str">
        <f>[1]Birók!P26</f>
        <v xml:space="preserve"> </v>
      </c>
      <c r="Y12" s="18"/>
      <c r="Z12" s="18"/>
      <c r="AA12" s="18" t="s">
        <v>30</v>
      </c>
      <c r="AB12" s="19">
        <v>15</v>
      </c>
      <c r="AC12" s="19">
        <v>10</v>
      </c>
      <c r="AD12" s="19">
        <v>6</v>
      </c>
      <c r="AE12" s="19">
        <v>3</v>
      </c>
      <c r="AF12" s="19">
        <v>1</v>
      </c>
      <c r="AG12" s="19">
        <v>0</v>
      </c>
      <c r="AH12" s="19">
        <v>0</v>
      </c>
      <c r="AI12"/>
      <c r="AJ12"/>
      <c r="AK12"/>
    </row>
    <row r="13" spans="1:37" s="61" customFormat="1" ht="9.6" customHeight="1" x14ac:dyDescent="0.25">
      <c r="A13" s="63">
        <v>4</v>
      </c>
      <c r="B13" s="50" t="str">
        <f>IF($E13="","",VLOOKUP($E13,'[1]F16 elokeszito'!$A$7:$O$48,14))</f>
        <v>DA</v>
      </c>
      <c r="C13" s="50">
        <f>IF($E13="","",VLOOKUP($E13,'[1]F16 elokeszito'!$A$7:$O$48,15))</f>
        <v>19</v>
      </c>
      <c r="D13" s="51" t="str">
        <f>IF($E13="","",VLOOKUP($E13,'[1]F16 elokeszito'!$A$7:$O$48,5))</f>
        <v>"0606160</v>
      </c>
      <c r="E13" s="52">
        <v>10</v>
      </c>
      <c r="F13" s="73" t="str">
        <f>UPPER(IF($E13="","",VLOOKUP($E13,'[1]F16 elokeszito'!$A$7:$O$48,2)))</f>
        <v xml:space="preserve">CSÓLL </v>
      </c>
      <c r="G13" s="73" t="str">
        <f>IF($E13="","",VLOOKUP($E13,'[1]F16 elokeszito'!$A$7:$O$48,3))</f>
        <v>Péter</v>
      </c>
      <c r="H13" s="73"/>
      <c r="I13" s="73" t="str">
        <f>IF($E13="","",VLOOKUP($E13,'[1]F16 elokeszito'!$A$7:$O$48,4))</f>
        <v>PG Tenisz</v>
      </c>
      <c r="J13" s="85"/>
      <c r="K13" s="55" t="s">
        <v>136</v>
      </c>
      <c r="L13" s="55"/>
      <c r="M13" s="55"/>
      <c r="N13" s="82"/>
      <c r="O13" s="360" t="s">
        <v>230</v>
      </c>
      <c r="P13" s="80"/>
      <c r="Q13" s="58"/>
      <c r="R13" s="59"/>
      <c r="S13" s="60"/>
      <c r="U13" s="72" t="str">
        <f>[1]Birók!P27</f>
        <v xml:space="preserve"> </v>
      </c>
      <c r="Y13" s="18"/>
      <c r="Z13" s="18"/>
      <c r="AA13" s="18" t="s">
        <v>31</v>
      </c>
      <c r="AB13" s="19">
        <v>10</v>
      </c>
      <c r="AC13" s="19">
        <v>6</v>
      </c>
      <c r="AD13" s="19">
        <v>3</v>
      </c>
      <c r="AE13" s="19">
        <v>1</v>
      </c>
      <c r="AF13" s="19">
        <v>0</v>
      </c>
      <c r="AG13" s="19">
        <v>0</v>
      </c>
      <c r="AH13" s="19">
        <v>0</v>
      </c>
      <c r="AI13"/>
      <c r="AJ13"/>
      <c r="AK13"/>
    </row>
    <row r="14" spans="1:37" s="61" customFormat="1" ht="9.6" customHeight="1" x14ac:dyDescent="0.25">
      <c r="A14" s="63"/>
      <c r="B14" s="64"/>
      <c r="C14" s="64"/>
      <c r="D14" s="65"/>
      <c r="E14" s="76"/>
      <c r="F14" s="67"/>
      <c r="G14" s="67"/>
      <c r="H14" s="68"/>
      <c r="I14" s="67"/>
      <c r="J14" s="77"/>
      <c r="K14" s="55"/>
      <c r="L14" s="55"/>
      <c r="M14" s="69" t="s">
        <v>24</v>
      </c>
      <c r="N14" s="78" t="s">
        <v>159</v>
      </c>
      <c r="O14" s="71" t="str">
        <f>UPPER(IF(OR(N14="a",N14="as"),M10,IF(OR(N14="b",N14="bs"),M18,)))</f>
        <v xml:space="preserve">MIHÁLY </v>
      </c>
      <c r="P14" s="79"/>
      <c r="Q14" s="58"/>
      <c r="R14" s="59"/>
      <c r="S14" s="60"/>
      <c r="U14" s="72" t="str">
        <f>[1]Birók!P28</f>
        <v xml:space="preserve"> </v>
      </c>
      <c r="Y14" s="18"/>
      <c r="Z14" s="18"/>
      <c r="AA14" s="18" t="s">
        <v>32</v>
      </c>
      <c r="AB14" s="19">
        <v>3</v>
      </c>
      <c r="AC14" s="19">
        <v>2</v>
      </c>
      <c r="AD14" s="19">
        <v>1</v>
      </c>
      <c r="AE14" s="19">
        <v>0</v>
      </c>
      <c r="AF14" s="19">
        <v>0</v>
      </c>
      <c r="AG14" s="19">
        <v>0</v>
      </c>
      <c r="AH14" s="19">
        <v>0</v>
      </c>
      <c r="AI14"/>
      <c r="AJ14"/>
      <c r="AK14"/>
    </row>
    <row r="15" spans="1:37" s="61" customFormat="1" ht="9.6" customHeight="1" x14ac:dyDescent="0.25">
      <c r="A15" s="63">
        <v>5</v>
      </c>
      <c r="B15" s="50" t="str">
        <f>IF($E15="","",VLOOKUP($E15,'[1]F16 elokeszito'!$A$7:$O$48,14))</f>
        <v>DA</v>
      </c>
      <c r="C15" s="50">
        <f>IF($E15="","",VLOOKUP($E15,'[1]F16 elokeszito'!$A$7:$O$48,15))</f>
        <v>25</v>
      </c>
      <c r="D15" s="51" t="str">
        <f>IF($E15="","",VLOOKUP($E15,'[1]F16 elokeszito'!$A$7:$O$48,5))</f>
        <v>"060222</v>
      </c>
      <c r="E15" s="52">
        <v>12</v>
      </c>
      <c r="F15" s="73" t="str">
        <f>UPPER(IF($E15="","",VLOOKUP($E15,'[1]F16 elokeszito'!$A$7:$O$48,2)))</f>
        <v xml:space="preserve">MIHÁLY </v>
      </c>
      <c r="G15" s="73" t="str">
        <f>IF($E15="","",VLOOKUP($E15,'[1]F16 elokeszito'!$A$7:$O$48,3))</f>
        <v>Márk Sámuel</v>
      </c>
      <c r="H15" s="73"/>
      <c r="I15" s="73" t="str">
        <f>IF($E15="","",VLOOKUP($E15,'[1]F16 elokeszito'!$A$7:$O$48,4))</f>
        <v>MTK</v>
      </c>
      <c r="J15" s="86"/>
      <c r="K15" s="55"/>
      <c r="L15" s="55"/>
      <c r="M15" s="55"/>
      <c r="N15" s="82"/>
      <c r="O15" s="55" t="s">
        <v>205</v>
      </c>
      <c r="P15" s="87"/>
      <c r="Q15" s="56"/>
      <c r="R15" s="57"/>
      <c r="S15" s="60"/>
      <c r="U15" s="72" t="str">
        <f>[1]Birók!P29</f>
        <v xml:space="preserve"> </v>
      </c>
      <c r="Y15" s="18"/>
      <c r="Z15" s="18"/>
      <c r="AA15" s="18"/>
      <c r="AB15" s="18"/>
      <c r="AC15" s="18"/>
      <c r="AD15" s="18"/>
      <c r="AE15" s="18"/>
      <c r="AF15" s="18"/>
      <c r="AG15" s="18"/>
      <c r="AH15" s="18"/>
      <c r="AI15"/>
      <c r="AJ15"/>
      <c r="AK15"/>
    </row>
    <row r="16" spans="1:37" s="61" customFormat="1" ht="9.6" customHeight="1" thickBot="1" x14ac:dyDescent="0.3">
      <c r="A16" s="63"/>
      <c r="B16" s="64"/>
      <c r="C16" s="64"/>
      <c r="D16" s="65"/>
      <c r="E16" s="76"/>
      <c r="F16" s="67"/>
      <c r="G16" s="67"/>
      <c r="H16" s="68"/>
      <c r="I16" s="83" t="s">
        <v>24</v>
      </c>
      <c r="J16" s="70" t="s">
        <v>66</v>
      </c>
      <c r="K16" s="71" t="str">
        <f>UPPER(IF(OR(J16="a",J16="as"),F15,IF(OR(J16="b",J16="bs"),F17,)))</f>
        <v xml:space="preserve">MIHÁLY </v>
      </c>
      <c r="L16" s="71"/>
      <c r="M16" s="55"/>
      <c r="N16" s="82"/>
      <c r="O16" s="56"/>
      <c r="P16" s="87"/>
      <c r="Q16" s="56"/>
      <c r="R16" s="57"/>
      <c r="S16" s="60"/>
      <c r="U16" s="88" t="str">
        <f>[1]Birók!P30</f>
        <v>Egyik sem</v>
      </c>
      <c r="Y16" s="18"/>
      <c r="Z16" s="18"/>
      <c r="AA16" s="18" t="s">
        <v>3</v>
      </c>
      <c r="AB16" s="19">
        <v>150</v>
      </c>
      <c r="AC16" s="19">
        <v>120</v>
      </c>
      <c r="AD16" s="19">
        <v>90</v>
      </c>
      <c r="AE16" s="19">
        <v>60</v>
      </c>
      <c r="AF16" s="19">
        <v>40</v>
      </c>
      <c r="AG16" s="19">
        <v>25</v>
      </c>
      <c r="AH16" s="19">
        <v>15</v>
      </c>
      <c r="AI16"/>
      <c r="AJ16"/>
      <c r="AK16"/>
    </row>
    <row r="17" spans="1:37" s="61" customFormat="1" ht="9.6" customHeight="1" x14ac:dyDescent="0.25">
      <c r="A17" s="63">
        <v>6</v>
      </c>
      <c r="B17" s="50" t="s">
        <v>33</v>
      </c>
      <c r="C17" s="50">
        <v>39</v>
      </c>
      <c r="D17" s="51" t="s">
        <v>34</v>
      </c>
      <c r="E17" s="52"/>
      <c r="F17" s="73" t="s">
        <v>35</v>
      </c>
      <c r="G17" s="73" t="s">
        <v>36</v>
      </c>
      <c r="H17" s="73"/>
      <c r="I17" s="73" t="s">
        <v>37</v>
      </c>
      <c r="J17" s="74"/>
      <c r="K17" s="55" t="s">
        <v>160</v>
      </c>
      <c r="L17" s="75"/>
      <c r="M17" s="360" t="s">
        <v>232</v>
      </c>
      <c r="N17" s="82"/>
      <c r="O17" s="56"/>
      <c r="P17" s="87"/>
      <c r="Q17" s="56"/>
      <c r="R17" s="57"/>
      <c r="S17" s="60"/>
      <c r="Y17" s="18"/>
      <c r="Z17" s="18"/>
      <c r="AA17" s="18" t="s">
        <v>9</v>
      </c>
      <c r="AB17" s="19">
        <v>120</v>
      </c>
      <c r="AC17" s="19">
        <v>90</v>
      </c>
      <c r="AD17" s="19">
        <v>60</v>
      </c>
      <c r="AE17" s="19">
        <v>40</v>
      </c>
      <c r="AF17" s="19">
        <v>25</v>
      </c>
      <c r="AG17" s="19">
        <v>15</v>
      </c>
      <c r="AH17" s="19">
        <v>8</v>
      </c>
      <c r="AI17"/>
      <c r="AJ17"/>
      <c r="AK17"/>
    </row>
    <row r="18" spans="1:37" s="61" customFormat="1" ht="9.6" customHeight="1" x14ac:dyDescent="0.25">
      <c r="A18" s="63"/>
      <c r="B18" s="64"/>
      <c r="C18" s="64"/>
      <c r="D18" s="65"/>
      <c r="E18" s="76"/>
      <c r="F18" s="67"/>
      <c r="G18" s="67"/>
      <c r="H18" s="68"/>
      <c r="I18" s="67"/>
      <c r="J18" s="77"/>
      <c r="K18" s="69" t="s">
        <v>24</v>
      </c>
      <c r="L18" s="78" t="s">
        <v>66</v>
      </c>
      <c r="M18" s="71" t="str">
        <f>UPPER(IF(OR(L18="a",L18="as"),K16,IF(OR(L18="b",L18="bs"),K20,)))</f>
        <v xml:space="preserve">MIHÁLY </v>
      </c>
      <c r="N18" s="89"/>
      <c r="O18" s="56"/>
      <c r="P18" s="87"/>
      <c r="Q18" s="56"/>
      <c r="R18" s="57"/>
      <c r="S18" s="60"/>
      <c r="Y18" s="18"/>
      <c r="Z18" s="18"/>
      <c r="AA18" s="18" t="s">
        <v>21</v>
      </c>
      <c r="AB18" s="19">
        <v>90</v>
      </c>
      <c r="AC18" s="19">
        <v>60</v>
      </c>
      <c r="AD18" s="19">
        <v>40</v>
      </c>
      <c r="AE18" s="19">
        <v>25</v>
      </c>
      <c r="AF18" s="19">
        <v>15</v>
      </c>
      <c r="AG18" s="19">
        <v>8</v>
      </c>
      <c r="AH18" s="19">
        <v>4</v>
      </c>
      <c r="AI18"/>
      <c r="AJ18"/>
      <c r="AK18"/>
    </row>
    <row r="19" spans="1:37" s="61" customFormat="1" ht="9.6" customHeight="1" x14ac:dyDescent="0.25">
      <c r="A19" s="63">
        <v>7</v>
      </c>
      <c r="B19" s="50" t="str">
        <f>IF($E19="","",VLOOKUP($E19,'[1]F16 elokeszito'!$A$7:$O$48,14))</f>
        <v>DA</v>
      </c>
      <c r="C19" s="50">
        <f>IF($E19="","",VLOOKUP($E19,'[1]F16 elokeszito'!$A$7:$O$48,15))</f>
        <v>33</v>
      </c>
      <c r="D19" s="51" t="str">
        <f>IF($E19="","",VLOOKUP($E19,'[1]F16 elokeszito'!$A$7:$O$48,5))</f>
        <v>"0601260</v>
      </c>
      <c r="E19" s="52">
        <v>16</v>
      </c>
      <c r="F19" s="73" t="str">
        <f>UPPER(IF($E19="","",VLOOKUP($E19,'[1]F16 elokeszito'!$A$7:$O$48,2)))</f>
        <v xml:space="preserve">KURUCSAI </v>
      </c>
      <c r="G19" s="73" t="str">
        <f>IF($E19="","",VLOOKUP($E19,'[1]F16 elokeszito'!$A$7:$O$48,3))</f>
        <v>Dominik</v>
      </c>
      <c r="H19" s="73"/>
      <c r="I19" s="73" t="str">
        <f>IF($E19="","",VLOOKUP($E19,'[1]F16 elokeszito'!$A$7:$O$48,4))</f>
        <v>Kiskút TK</v>
      </c>
      <c r="J19" s="54"/>
      <c r="K19" s="55"/>
      <c r="L19" s="81"/>
      <c r="M19" s="55" t="s">
        <v>163</v>
      </c>
      <c r="N19" s="80"/>
      <c r="O19" s="56"/>
      <c r="P19" s="87"/>
      <c r="Q19" s="56"/>
      <c r="R19" s="57"/>
      <c r="S19" s="60"/>
      <c r="Y19" s="18"/>
      <c r="Z19" s="18"/>
      <c r="AA19" s="18" t="s">
        <v>22</v>
      </c>
      <c r="AB19" s="19">
        <v>60</v>
      </c>
      <c r="AC19" s="19">
        <v>40</v>
      </c>
      <c r="AD19" s="19">
        <v>25</v>
      </c>
      <c r="AE19" s="19">
        <v>15</v>
      </c>
      <c r="AF19" s="19">
        <v>8</v>
      </c>
      <c r="AG19" s="19">
        <v>4</v>
      </c>
      <c r="AH19" s="19">
        <v>2</v>
      </c>
      <c r="AI19"/>
      <c r="AJ19"/>
      <c r="AK19"/>
    </row>
    <row r="20" spans="1:37" s="61" customFormat="1" ht="9.6" customHeight="1" x14ac:dyDescent="0.25">
      <c r="A20" s="63"/>
      <c r="B20" s="64"/>
      <c r="C20" s="64"/>
      <c r="D20" s="65"/>
      <c r="E20" s="66"/>
      <c r="F20" s="67"/>
      <c r="G20" s="67"/>
      <c r="H20" s="68"/>
      <c r="I20" s="69" t="s">
        <v>24</v>
      </c>
      <c r="J20" s="70" t="s">
        <v>47</v>
      </c>
      <c r="K20" s="71" t="str">
        <f>UPPER(IF(OR(J20="a",J20="as"),F19,IF(OR(J20="b",J20="bs"),F21,)))</f>
        <v xml:space="preserve">GYÜRE </v>
      </c>
      <c r="L20" s="84"/>
      <c r="M20" s="55"/>
      <c r="N20" s="80"/>
      <c r="O20" s="56"/>
      <c r="P20" s="87"/>
      <c r="Q20" s="56"/>
      <c r="R20" s="57"/>
      <c r="S20" s="60"/>
      <c r="Y20" s="18"/>
      <c r="Z20" s="18"/>
      <c r="AA20" s="18" t="s">
        <v>23</v>
      </c>
      <c r="AB20" s="19">
        <v>40</v>
      </c>
      <c r="AC20" s="19">
        <v>25</v>
      </c>
      <c r="AD20" s="19">
        <v>15</v>
      </c>
      <c r="AE20" s="19">
        <v>8</v>
      </c>
      <c r="AF20" s="19">
        <v>4</v>
      </c>
      <c r="AG20" s="19">
        <v>2</v>
      </c>
      <c r="AH20" s="19">
        <v>1</v>
      </c>
      <c r="AI20"/>
      <c r="AJ20"/>
      <c r="AK20"/>
    </row>
    <row r="21" spans="1:37" s="61" customFormat="1" ht="9.6" customHeight="1" x14ac:dyDescent="0.25">
      <c r="A21" s="49">
        <v>8</v>
      </c>
      <c r="B21" s="50" t="str">
        <f>IF($E21="","",VLOOKUP($E21,'[1]F16 elokeszito'!$A$7:$O$48,14))</f>
        <v>DA</v>
      </c>
      <c r="C21" s="50">
        <f>IF($E21="","",VLOOKUP($E21,'[1]F16 elokeszito'!$A$7:$O$48,15))</f>
        <v>15</v>
      </c>
      <c r="D21" s="51" t="str">
        <f>IF($E21="","",VLOOKUP($E21,'[1]F16 elokeszito'!$A$7:$O$48,5))</f>
        <v>"061015</v>
      </c>
      <c r="E21" s="52">
        <v>7</v>
      </c>
      <c r="F21" s="53" t="str">
        <f>UPPER(IF($E21="","",VLOOKUP($E21,'[1]F16 elokeszito'!$A$7:$O$48,2)))</f>
        <v xml:space="preserve">GYÜRE </v>
      </c>
      <c r="G21" s="53" t="str">
        <f>IF($E21="","",VLOOKUP($E21,'[1]F16 elokeszito'!$A$7:$O$48,3))</f>
        <v>Dávid</v>
      </c>
      <c r="H21" s="53"/>
      <c r="I21" s="53" t="str">
        <f>IF($E21="","",VLOOKUP($E21,'[1]F16 elokeszito'!$A$7:$O$48,4))</f>
        <v>Pasarét TK</v>
      </c>
      <c r="J21" s="85"/>
      <c r="K21" s="55" t="s">
        <v>137</v>
      </c>
      <c r="L21" s="55"/>
      <c r="M21" s="55"/>
      <c r="N21" s="80"/>
      <c r="O21" s="56"/>
      <c r="P21" s="87"/>
      <c r="Q21" s="361" t="s">
        <v>231</v>
      </c>
      <c r="R21" s="57"/>
      <c r="S21" s="60"/>
      <c r="Y21" s="18"/>
      <c r="Z21" s="18"/>
      <c r="AA21" s="18" t="s">
        <v>26</v>
      </c>
      <c r="AB21" s="19">
        <v>25</v>
      </c>
      <c r="AC21" s="19">
        <v>15</v>
      </c>
      <c r="AD21" s="19">
        <v>10</v>
      </c>
      <c r="AE21" s="19">
        <v>6</v>
      </c>
      <c r="AF21" s="19">
        <v>3</v>
      </c>
      <c r="AG21" s="19">
        <v>1</v>
      </c>
      <c r="AH21" s="19">
        <v>0</v>
      </c>
      <c r="AI21"/>
      <c r="AJ21"/>
      <c r="AK21"/>
    </row>
    <row r="22" spans="1:37" s="61" customFormat="1" ht="9.6" customHeight="1" x14ac:dyDescent="0.25">
      <c r="A22" s="63"/>
      <c r="B22" s="64"/>
      <c r="C22" s="64"/>
      <c r="D22" s="65"/>
      <c r="E22" s="66"/>
      <c r="F22" s="90"/>
      <c r="G22" s="90"/>
      <c r="H22" s="91"/>
      <c r="I22" s="90"/>
      <c r="J22" s="77"/>
      <c r="K22" s="55"/>
      <c r="L22" s="55"/>
      <c r="M22" s="55"/>
      <c r="N22" s="80"/>
      <c r="O22" s="69" t="s">
        <v>24</v>
      </c>
      <c r="P22" s="78" t="s">
        <v>47</v>
      </c>
      <c r="Q22" s="71" t="str">
        <f>UPPER(IF(OR(P22="a",P22="as"),O14,IF(OR(P22="b",P22="bs"),O30,)))</f>
        <v xml:space="preserve">JILLY </v>
      </c>
      <c r="R22" s="92"/>
      <c r="S22" s="60"/>
      <c r="Y22" s="18"/>
      <c r="Z22" s="18"/>
      <c r="AA22" s="18" t="s">
        <v>27</v>
      </c>
      <c r="AB22" s="19">
        <v>15</v>
      </c>
      <c r="AC22" s="19">
        <v>10</v>
      </c>
      <c r="AD22" s="19">
        <v>6</v>
      </c>
      <c r="AE22" s="19">
        <v>3</v>
      </c>
      <c r="AF22" s="19">
        <v>1</v>
      </c>
      <c r="AG22" s="19">
        <v>0</v>
      </c>
      <c r="AH22" s="19">
        <v>0</v>
      </c>
      <c r="AI22"/>
      <c r="AJ22"/>
      <c r="AK22"/>
    </row>
    <row r="23" spans="1:37" s="61" customFormat="1" ht="9.6" customHeight="1" x14ac:dyDescent="0.25">
      <c r="A23" s="49">
        <v>9</v>
      </c>
      <c r="B23" s="50" t="str">
        <f>IF($E23="","",VLOOKUP($E23,'[1]F16 elokeszito'!$A$7:$O$48,14))</f>
        <v>DA</v>
      </c>
      <c r="C23" s="50">
        <f>IF($E23="","",VLOOKUP($E23,'[1]F16 elokeszito'!$A$7:$O$48,15))</f>
        <v>9</v>
      </c>
      <c r="D23" s="51" t="str">
        <f>IF($E23="","",VLOOKUP($E23,'[1]F16 elokeszito'!$A$7:$O$48,5))</f>
        <v>"0612120</v>
      </c>
      <c r="E23" s="52">
        <v>3</v>
      </c>
      <c r="F23" s="53" t="str">
        <f>UPPER(IF($E23="","",VLOOKUP($E23,'[1]F16 elokeszito'!$A$7:$O$48,2)))</f>
        <v xml:space="preserve">JILLY </v>
      </c>
      <c r="G23" s="53" t="str">
        <f>IF($E23="","",VLOOKUP($E23,'[1]F16 elokeszito'!$A$7:$O$48,3))</f>
        <v>Ádám</v>
      </c>
      <c r="H23" s="53"/>
      <c r="I23" s="53" t="str">
        <f>IF($E23="","",VLOOKUP($E23,'[1]F16 elokeszito'!$A$7:$O$48,4))</f>
        <v>Alfa TI</v>
      </c>
      <c r="J23" s="54"/>
      <c r="K23" s="55"/>
      <c r="L23" s="55"/>
      <c r="M23" s="55"/>
      <c r="N23" s="80"/>
      <c r="O23" s="56"/>
      <c r="P23" s="87"/>
      <c r="Q23" s="55" t="s">
        <v>137</v>
      </c>
      <c r="R23" s="87"/>
      <c r="S23" s="60"/>
      <c r="Y23" s="18"/>
      <c r="Z23" s="18"/>
      <c r="AA23" s="18" t="s">
        <v>28</v>
      </c>
      <c r="AB23" s="19">
        <v>10</v>
      </c>
      <c r="AC23" s="19">
        <v>6</v>
      </c>
      <c r="AD23" s="19">
        <v>3</v>
      </c>
      <c r="AE23" s="19">
        <v>1</v>
      </c>
      <c r="AF23" s="19">
        <v>0</v>
      </c>
      <c r="AG23" s="19">
        <v>0</v>
      </c>
      <c r="AH23" s="19">
        <v>0</v>
      </c>
      <c r="AI23"/>
      <c r="AJ23"/>
      <c r="AK23"/>
    </row>
    <row r="24" spans="1:37" s="61" customFormat="1" ht="9.6" customHeight="1" x14ac:dyDescent="0.25">
      <c r="A24" s="63"/>
      <c r="B24" s="64"/>
      <c r="C24" s="64"/>
      <c r="D24" s="65"/>
      <c r="E24" s="66"/>
      <c r="F24" s="67"/>
      <c r="G24" s="67"/>
      <c r="H24" s="68"/>
      <c r="I24" s="69" t="s">
        <v>24</v>
      </c>
      <c r="J24" s="70" t="s">
        <v>25</v>
      </c>
      <c r="K24" s="71" t="str">
        <f>UPPER(IF(OR(J24="a",J24="as"),F23,IF(OR(J24="b",J24="bs"),F25,)))</f>
        <v xml:space="preserve">JILLY </v>
      </c>
      <c r="L24" s="71"/>
      <c r="M24" s="55"/>
      <c r="N24" s="80"/>
      <c r="O24" s="56"/>
      <c r="P24" s="87"/>
      <c r="Q24" s="56"/>
      <c r="R24" s="87"/>
      <c r="S24" s="60"/>
      <c r="Y24" s="18"/>
      <c r="Z24" s="18"/>
      <c r="AA24" s="18" t="s">
        <v>29</v>
      </c>
      <c r="AB24" s="19">
        <v>6</v>
      </c>
      <c r="AC24" s="19">
        <v>3</v>
      </c>
      <c r="AD24" s="19">
        <v>1</v>
      </c>
      <c r="AE24" s="19">
        <v>0</v>
      </c>
      <c r="AF24" s="19">
        <v>0</v>
      </c>
      <c r="AG24" s="19">
        <v>0</v>
      </c>
      <c r="AH24" s="19">
        <v>0</v>
      </c>
      <c r="AI24"/>
      <c r="AJ24"/>
      <c r="AK24"/>
    </row>
    <row r="25" spans="1:37" s="61" customFormat="1" ht="9.6" customHeight="1" x14ac:dyDescent="0.25">
      <c r="A25" s="63">
        <v>10</v>
      </c>
      <c r="B25" s="50">
        <f>IF($E25="","",VLOOKUP($E25,'[1]F16 elokeszito'!$A$7:$O$48,14))</f>
        <v>0</v>
      </c>
      <c r="C25" s="50">
        <f>IF($E25="","",VLOOKUP($E25,'[1]F16 elokeszito'!$A$7:$O$48,15))</f>
        <v>0</v>
      </c>
      <c r="D25" s="51">
        <f>IF($E25="","",VLOOKUP($E25,'[1]F16 elokeszito'!$A$7:$O$48,5))</f>
        <v>0</v>
      </c>
      <c r="E25" s="52">
        <v>28</v>
      </c>
      <c r="F25" s="73" t="str">
        <f>UPPER(IF($E25="","",VLOOKUP($E25,'[1]F16 elokeszito'!$A$7:$O$48,2)))</f>
        <v>X</v>
      </c>
      <c r="G25" s="73">
        <f>IF($E25="","",VLOOKUP($E25,'[1]F16 elokeszito'!$A$7:$O$48,3))</f>
        <v>0</v>
      </c>
      <c r="H25" s="73"/>
      <c r="I25" s="73">
        <f>IF($E25="","",VLOOKUP($E25,'[1]F16 elokeszito'!$A$7:$O$48,4))</f>
        <v>0</v>
      </c>
      <c r="J25" s="74"/>
      <c r="K25" s="55"/>
      <c r="L25" s="75"/>
      <c r="M25" s="360" t="s">
        <v>230</v>
      </c>
      <c r="N25" s="80"/>
      <c r="O25" s="56"/>
      <c r="P25" s="87"/>
      <c r="Q25" s="56"/>
      <c r="R25" s="87"/>
      <c r="S25" s="60"/>
      <c r="Y25" s="18"/>
      <c r="Z25" s="18"/>
      <c r="AA25" s="18" t="s">
        <v>30</v>
      </c>
      <c r="AB25" s="19">
        <v>3</v>
      </c>
      <c r="AC25" s="19">
        <v>2</v>
      </c>
      <c r="AD25" s="19">
        <v>1</v>
      </c>
      <c r="AE25" s="19">
        <v>0</v>
      </c>
      <c r="AF25" s="19">
        <v>0</v>
      </c>
      <c r="AG25" s="19">
        <v>0</v>
      </c>
      <c r="AH25" s="19">
        <v>0</v>
      </c>
      <c r="AI25"/>
      <c r="AJ25"/>
      <c r="AK25"/>
    </row>
    <row r="26" spans="1:37" s="61" customFormat="1" ht="9.6" customHeight="1" x14ac:dyDescent="0.25">
      <c r="A26" s="63"/>
      <c r="B26" s="64"/>
      <c r="C26" s="64"/>
      <c r="D26" s="65"/>
      <c r="E26" s="76"/>
      <c r="F26" s="67"/>
      <c r="G26" s="67"/>
      <c r="H26" s="68"/>
      <c r="I26" s="67"/>
      <c r="J26" s="77"/>
      <c r="K26" s="69" t="s">
        <v>24</v>
      </c>
      <c r="L26" s="78" t="s">
        <v>25</v>
      </c>
      <c r="M26" s="71" t="str">
        <f>UPPER(IF(OR(L26="a",L26="as"),K24,IF(OR(L26="b",L26="bs"),K28,)))</f>
        <v xml:space="preserve">JILLY </v>
      </c>
      <c r="N26" s="79"/>
      <c r="O26" s="56"/>
      <c r="P26" s="87"/>
      <c r="Q26" s="56"/>
      <c r="R26" s="87"/>
      <c r="S26" s="60"/>
      <c r="Y26"/>
      <c r="Z26"/>
      <c r="AA26"/>
      <c r="AB26"/>
      <c r="AC26"/>
      <c r="AD26"/>
      <c r="AE26"/>
      <c r="AF26"/>
      <c r="AG26"/>
      <c r="AH26"/>
      <c r="AI26"/>
      <c r="AJ26"/>
      <c r="AK26"/>
    </row>
    <row r="27" spans="1:37" s="61" customFormat="1" ht="9.6" customHeight="1" x14ac:dyDescent="0.25">
      <c r="A27" s="63">
        <v>11</v>
      </c>
      <c r="B27" s="50" t="s">
        <v>33</v>
      </c>
      <c r="C27" s="50">
        <v>36</v>
      </c>
      <c r="D27" s="51" t="s">
        <v>38</v>
      </c>
      <c r="E27" s="52"/>
      <c r="F27" s="73" t="s">
        <v>39</v>
      </c>
      <c r="G27" s="73" t="s">
        <v>40</v>
      </c>
      <c r="H27" s="73"/>
      <c r="I27" s="73" t="s">
        <v>41</v>
      </c>
      <c r="J27" s="54"/>
      <c r="K27" s="55"/>
      <c r="L27" s="81"/>
      <c r="M27" s="55" t="s">
        <v>162</v>
      </c>
      <c r="N27" s="82"/>
      <c r="O27" s="56"/>
      <c r="P27" s="87"/>
      <c r="Q27" s="56"/>
      <c r="R27" s="87"/>
      <c r="S27" s="60"/>
      <c r="Y27"/>
      <c r="Z27"/>
      <c r="AA27"/>
      <c r="AB27"/>
      <c r="AC27"/>
      <c r="AD27"/>
      <c r="AE27"/>
      <c r="AF27"/>
      <c r="AG27"/>
      <c r="AH27"/>
      <c r="AI27"/>
      <c r="AJ27"/>
      <c r="AK27"/>
    </row>
    <row r="28" spans="1:37" s="61" customFormat="1" ht="9.6" customHeight="1" x14ac:dyDescent="0.25">
      <c r="A28" s="93"/>
      <c r="B28" s="64"/>
      <c r="C28" s="64"/>
      <c r="D28" s="65"/>
      <c r="E28" s="76"/>
      <c r="F28" s="67"/>
      <c r="G28" s="67"/>
      <c r="H28" s="68"/>
      <c r="I28" s="83" t="s">
        <v>24</v>
      </c>
      <c r="J28" s="70" t="s">
        <v>159</v>
      </c>
      <c r="K28" s="71" t="str">
        <f>UPPER(IF(OR(J28="a",J28="as"),F27,IF(OR(J28="b",J28="bs"),F29,)))</f>
        <v xml:space="preserve">KRISTYÁN </v>
      </c>
      <c r="L28" s="84"/>
      <c r="M28" s="55"/>
      <c r="N28" s="82"/>
      <c r="O28" s="56"/>
      <c r="P28" s="87"/>
      <c r="Q28" s="56"/>
      <c r="R28" s="87"/>
      <c r="S28" s="60"/>
    </row>
    <row r="29" spans="1:37" s="61" customFormat="1" ht="9.6" customHeight="1" x14ac:dyDescent="0.25">
      <c r="A29" s="63">
        <v>12</v>
      </c>
      <c r="B29" s="50" t="str">
        <f>IF($E29="","",VLOOKUP($E29,'[1]F16 elokeszito'!$A$7:$O$48,14))</f>
        <v>DA</v>
      </c>
      <c r="C29" s="50">
        <f>IF($E29="","",VLOOKUP($E29,'[1]F16 elokeszito'!$A$7:$O$48,15))</f>
        <v>17</v>
      </c>
      <c r="D29" s="51" t="str">
        <f>IF($E29="","",VLOOKUP($E29,'[1]F16 elokeszito'!$A$7:$O$48,5))</f>
        <v>"0712230</v>
      </c>
      <c r="E29" s="52">
        <v>9</v>
      </c>
      <c r="F29" s="73" t="str">
        <f>UPPER(IF($E29="","",VLOOKUP($E29,'[1]F16 elokeszito'!$A$7:$O$48,2)))</f>
        <v xml:space="preserve">KRISTYÁN </v>
      </c>
      <c r="G29" s="73" t="str">
        <f>IF($E29="","",VLOOKUP($E29,'[1]F16 elokeszito'!$A$7:$O$48,3))</f>
        <v>István</v>
      </c>
      <c r="H29" s="73"/>
      <c r="I29" s="73" t="str">
        <f>IF($E29="","",VLOOKUP($E29,'[1]F16 elokeszito'!$A$7:$O$48,4))</f>
        <v>Ten. Műhely</v>
      </c>
      <c r="J29" s="85"/>
      <c r="K29" s="55" t="s">
        <v>161</v>
      </c>
      <c r="L29" s="55"/>
      <c r="M29" s="55"/>
      <c r="N29" s="82"/>
      <c r="O29" s="361" t="s">
        <v>232</v>
      </c>
      <c r="P29" s="87"/>
      <c r="Q29" s="56"/>
      <c r="R29" s="87"/>
      <c r="S29" s="60"/>
    </row>
    <row r="30" spans="1:37" s="61" customFormat="1" ht="9.6" customHeight="1" x14ac:dyDescent="0.25">
      <c r="A30" s="63"/>
      <c r="B30" s="64"/>
      <c r="C30" s="64"/>
      <c r="D30" s="65"/>
      <c r="E30" s="76"/>
      <c r="F30" s="67"/>
      <c r="G30" s="67"/>
      <c r="H30" s="68"/>
      <c r="I30" s="67"/>
      <c r="J30" s="77"/>
      <c r="K30" s="55"/>
      <c r="L30" s="55"/>
      <c r="M30" s="69" t="s">
        <v>24</v>
      </c>
      <c r="N30" s="78" t="s">
        <v>25</v>
      </c>
      <c r="O30" s="71" t="str">
        <f>UPPER(IF(OR(N30="a",N30="as"),M26,IF(OR(N30="b",N30="bs"),M34,)))</f>
        <v xml:space="preserve">JILLY </v>
      </c>
      <c r="P30" s="94"/>
      <c r="Q30" s="56"/>
      <c r="R30" s="87"/>
      <c r="S30" s="60"/>
    </row>
    <row r="31" spans="1:37" s="61" customFormat="1" ht="9.6" customHeight="1" x14ac:dyDescent="0.25">
      <c r="A31" s="63">
        <v>13</v>
      </c>
      <c r="B31" s="50" t="str">
        <f>IF($E31="","",VLOOKUP($E31,'[1]F16 elokeszito'!$A$7:$O$48,14))</f>
        <v>DA</v>
      </c>
      <c r="C31" s="50">
        <f>IF($E31="","",VLOOKUP($E31,'[1]F16 elokeszito'!$A$7:$O$48,15))</f>
        <v>49</v>
      </c>
      <c r="D31" s="51" t="str">
        <f>IF($E31="","",VLOOKUP($E31,'[1]F16 elokeszito'!$A$7:$O$48,5))</f>
        <v>"0602190</v>
      </c>
      <c r="E31" s="52">
        <v>21</v>
      </c>
      <c r="F31" s="73" t="str">
        <f>UPPER(IF($E31="","",VLOOKUP($E31,'[1]F16 elokeszito'!$A$7:$O$48,2)))</f>
        <v xml:space="preserve">KECSKÉS </v>
      </c>
      <c r="G31" s="73" t="str">
        <f>IF($E31="","",VLOOKUP($E31,'[1]F16 elokeszito'!$A$7:$O$48,3))</f>
        <v>Oliver</v>
      </c>
      <c r="H31" s="73"/>
      <c r="I31" s="73" t="str">
        <f>IF($E31="","",VLOOKUP($E31,'[1]F16 elokeszito'!$A$7:$O$48,4))</f>
        <v>külf.</v>
      </c>
      <c r="J31" s="86"/>
      <c r="K31" s="55"/>
      <c r="L31" s="55"/>
      <c r="M31" s="55"/>
      <c r="N31" s="82"/>
      <c r="O31" s="55" t="s">
        <v>204</v>
      </c>
      <c r="P31" s="57"/>
      <c r="Q31" s="56"/>
      <c r="R31" s="87"/>
      <c r="S31" s="60"/>
    </row>
    <row r="32" spans="1:37" s="61" customFormat="1" ht="9.6" customHeight="1" x14ac:dyDescent="0.25">
      <c r="A32" s="63"/>
      <c r="B32" s="64"/>
      <c r="C32" s="64"/>
      <c r="D32" s="65"/>
      <c r="E32" s="76"/>
      <c r="F32" s="67"/>
      <c r="G32" s="67"/>
      <c r="H32" s="68"/>
      <c r="I32" s="83" t="s">
        <v>24</v>
      </c>
      <c r="J32" s="70" t="s">
        <v>66</v>
      </c>
      <c r="K32" s="71" t="str">
        <f>UPPER(IF(OR(J32="a",J32="as"),F31,IF(OR(J32="b",J32="bs"),F33,)))</f>
        <v xml:space="preserve">KECSKÉS </v>
      </c>
      <c r="L32" s="71"/>
      <c r="M32" s="55"/>
      <c r="N32" s="82"/>
      <c r="O32" s="56"/>
      <c r="P32" s="57"/>
      <c r="Q32" s="56"/>
      <c r="R32" s="87"/>
      <c r="S32" s="60"/>
    </row>
    <row r="33" spans="1:19" s="61" customFormat="1" ht="9.6" customHeight="1" x14ac:dyDescent="0.25">
      <c r="A33" s="63">
        <v>14</v>
      </c>
      <c r="B33" s="50" t="str">
        <f>IF($E33="","",VLOOKUP($E33,'[1]F16 elokeszito'!$A$7:$O$48,14))</f>
        <v>DA</v>
      </c>
      <c r="C33" s="50">
        <f>IF($E33="","",VLOOKUP($E33,'[1]F16 elokeszito'!$A$7:$O$48,15))</f>
        <v>57</v>
      </c>
      <c r="D33" s="51" t="str">
        <f>IF($E33="","",VLOOKUP($E33,'[1]F16 elokeszito'!$A$7:$O$48,5))</f>
        <v>"061130</v>
      </c>
      <c r="E33" s="52">
        <v>22</v>
      </c>
      <c r="F33" s="73" t="str">
        <f>UPPER(IF($E33="","",VLOOKUP($E33,'[1]F16 elokeszito'!$A$7:$O$48,2)))</f>
        <v xml:space="preserve">DANI </v>
      </c>
      <c r="G33" s="73" t="str">
        <f>IF($E33="","",VLOOKUP($E33,'[1]F16 elokeszito'!$A$7:$O$48,3))</f>
        <v>Bence</v>
      </c>
      <c r="H33" s="73"/>
      <c r="I33" s="73" t="str">
        <f>IF($E33="","",VLOOKUP($E33,'[1]F16 elokeszito'!$A$7:$O$48,4))</f>
        <v>MTK</v>
      </c>
      <c r="J33" s="74"/>
      <c r="K33" s="55" t="s">
        <v>138</v>
      </c>
      <c r="L33" s="75"/>
      <c r="M33" s="55"/>
      <c r="N33" s="82"/>
      <c r="O33" s="56"/>
      <c r="P33" s="57"/>
      <c r="Q33" s="56"/>
      <c r="R33" s="87"/>
      <c r="S33" s="60"/>
    </row>
    <row r="34" spans="1:19" s="61" customFormat="1" ht="9.6" customHeight="1" x14ac:dyDescent="0.25">
      <c r="A34" s="63"/>
      <c r="B34" s="64"/>
      <c r="C34" s="64"/>
      <c r="D34" s="65"/>
      <c r="E34" s="76"/>
      <c r="F34" s="67"/>
      <c r="G34" s="67"/>
      <c r="H34" s="68"/>
      <c r="I34" s="67"/>
      <c r="J34" s="77"/>
      <c r="K34" s="69" t="s">
        <v>24</v>
      </c>
      <c r="L34" s="78" t="s">
        <v>47</v>
      </c>
      <c r="M34" s="71" t="str">
        <f>UPPER(IF(OR(L34="a",L34="as"),K32,IF(OR(L34="b",L34="bs"),K36,)))</f>
        <v xml:space="preserve">GROSSMANN </v>
      </c>
      <c r="N34" s="89"/>
      <c r="O34" s="56"/>
      <c r="P34" s="57"/>
      <c r="Q34" s="56"/>
      <c r="R34" s="87"/>
      <c r="S34" s="60"/>
    </row>
    <row r="35" spans="1:19" s="61" customFormat="1" ht="9.6" customHeight="1" x14ac:dyDescent="0.25">
      <c r="A35" s="63">
        <v>15</v>
      </c>
      <c r="B35" s="50" t="str">
        <f>IF($E35="","",VLOOKUP($E35,'[1]F16 elokeszito'!$A$7:$O$48,14))</f>
        <v>DA</v>
      </c>
      <c r="C35" s="50">
        <f>IF($E35="","",VLOOKUP($E35,'[1]F16 elokeszito'!$A$7:$O$48,15))</f>
        <v>67</v>
      </c>
      <c r="D35" s="51" t="str">
        <f>IF($E35="","",VLOOKUP($E35,'[1]F16 elokeszito'!$A$7:$O$48,5))</f>
        <v>070208</v>
      </c>
      <c r="E35" s="52">
        <v>26</v>
      </c>
      <c r="F35" s="73" t="str">
        <f>UPPER(IF($E35="","",VLOOKUP($E35,'[1]F16 elokeszito'!$A$7:$O$48,2)))</f>
        <v>FENYVES</v>
      </c>
      <c r="G35" s="73" t="str">
        <f>IF($E35="","",VLOOKUP($E35,'[1]F16 elokeszito'!$A$7:$O$48,3))</f>
        <v>Koppány</v>
      </c>
      <c r="H35" s="73"/>
      <c r="I35" s="73" t="str">
        <f>IF($E35="","",VLOOKUP($E35,'[1]F16 elokeszito'!$A$7:$O$48,4))</f>
        <v>Normafa TC</v>
      </c>
      <c r="J35" s="54"/>
      <c r="K35" s="55"/>
      <c r="L35" s="81"/>
      <c r="M35" s="55" t="s">
        <v>166</v>
      </c>
      <c r="N35" s="80"/>
      <c r="O35" s="56"/>
      <c r="P35" s="57"/>
      <c r="Q35" s="56"/>
      <c r="R35" s="87"/>
      <c r="S35" s="60"/>
    </row>
    <row r="36" spans="1:19" s="61" customFormat="1" ht="9.6" customHeight="1" x14ac:dyDescent="0.25">
      <c r="A36" s="63"/>
      <c r="B36" s="64"/>
      <c r="C36" s="64"/>
      <c r="D36" s="65"/>
      <c r="E36" s="66"/>
      <c r="F36" s="67"/>
      <c r="G36" s="67"/>
      <c r="H36" s="68"/>
      <c r="I36" s="69" t="s">
        <v>24</v>
      </c>
      <c r="J36" s="70" t="s">
        <v>47</v>
      </c>
      <c r="K36" s="71" t="str">
        <f>UPPER(IF(OR(J36="a",J36="as"),F35,IF(OR(J36="b",J36="bs"),F37,)))</f>
        <v xml:space="preserve">GROSSMANN </v>
      </c>
      <c r="L36" s="84"/>
      <c r="M36" s="55"/>
      <c r="N36" s="80"/>
      <c r="O36" s="56"/>
      <c r="P36" s="57"/>
      <c r="Q36" s="56"/>
      <c r="R36" s="87"/>
      <c r="S36" s="60"/>
    </row>
    <row r="37" spans="1:19" s="61" customFormat="1" ht="9.6" customHeight="1" x14ac:dyDescent="0.25">
      <c r="A37" s="49">
        <v>16</v>
      </c>
      <c r="B37" s="50" t="str">
        <f>IF($E37="","",VLOOKUP($E37,'[1]F16 elokeszito'!$A$7:$O$48,14))</f>
        <v>DA</v>
      </c>
      <c r="C37" s="50">
        <f>IF($E37="","",VLOOKUP($E37,'[1]F16 elokeszito'!$A$7:$O$48,15))</f>
        <v>14</v>
      </c>
      <c r="D37" s="51" t="str">
        <f>IF($E37="","",VLOOKUP($E37,'[1]F16 elokeszito'!$A$7:$O$48,5))</f>
        <v>"061212</v>
      </c>
      <c r="E37" s="52">
        <v>6</v>
      </c>
      <c r="F37" s="53" t="str">
        <f>UPPER(IF($E37="","",VLOOKUP($E37,'[1]F16 elokeszito'!$A$7:$O$48,2)))</f>
        <v xml:space="preserve">GROSSMANN </v>
      </c>
      <c r="G37" s="53" t="str">
        <f>IF($E37="","",VLOOKUP($E37,'[1]F16 elokeszito'!$A$7:$O$48,3))</f>
        <v>Maxim Noel</v>
      </c>
      <c r="H37" s="53"/>
      <c r="I37" s="53" t="str">
        <f>IF($E37="","",VLOOKUP($E37,'[1]F16 elokeszito'!$A$7:$O$48,4))</f>
        <v>MTK</v>
      </c>
      <c r="J37" s="85"/>
      <c r="K37" s="55" t="s">
        <v>162</v>
      </c>
      <c r="L37" s="55"/>
      <c r="M37" s="55"/>
      <c r="N37" s="80"/>
      <c r="O37" s="57"/>
      <c r="P37" s="57"/>
      <c r="Q37" s="361" t="s">
        <v>229</v>
      </c>
      <c r="R37" s="87"/>
      <c r="S37" s="60"/>
    </row>
    <row r="38" spans="1:19" s="61" customFormat="1" ht="9.6" customHeight="1" x14ac:dyDescent="0.25">
      <c r="A38" s="63"/>
      <c r="B38" s="64"/>
      <c r="C38" s="64"/>
      <c r="D38" s="65"/>
      <c r="E38" s="66"/>
      <c r="F38" s="67"/>
      <c r="G38" s="67"/>
      <c r="H38" s="68"/>
      <c r="I38" s="67"/>
      <c r="J38" s="77"/>
      <c r="K38" s="55"/>
      <c r="L38" s="55"/>
      <c r="M38" s="55"/>
      <c r="N38" s="80"/>
      <c r="O38" s="95" t="s">
        <v>42</v>
      </c>
      <c r="P38" s="96"/>
      <c r="Q38" s="71" t="str">
        <f>UPPER(IF(OR(P39="a",P39="as"),Q22,IF(OR(P39="b",P39="bs"),Q54,)))</f>
        <v xml:space="preserve">JILLY </v>
      </c>
      <c r="R38" s="97"/>
      <c r="S38" s="60"/>
    </row>
    <row r="39" spans="1:19" s="61" customFormat="1" ht="9.6" customHeight="1" x14ac:dyDescent="0.25">
      <c r="A39" s="49">
        <v>17</v>
      </c>
      <c r="B39" s="50" t="str">
        <f>IF($E39="","",VLOOKUP($E39,'[1]F16 elokeszito'!$A$7:$O$48,14))</f>
        <v>DA</v>
      </c>
      <c r="C39" s="50">
        <f>IF($E39="","",VLOOKUP($E39,'[1]F16 elokeszito'!$A$7:$O$48,15))</f>
        <v>13</v>
      </c>
      <c r="D39" s="51" t="str">
        <f>IF($E39="","",VLOOKUP($E39,'[1]F16 elokeszito'!$A$7:$O$48,5))</f>
        <v>"071102</v>
      </c>
      <c r="E39" s="52">
        <v>5</v>
      </c>
      <c r="F39" s="53" t="str">
        <f>UPPER(IF($E39="","",VLOOKUP($E39,'[1]F16 elokeszito'!$A$7:$O$48,2)))</f>
        <v xml:space="preserve">NAGY </v>
      </c>
      <c r="G39" s="53" t="str">
        <f>IF($E39="","",VLOOKUP($E39,'[1]F16 elokeszito'!$A$7:$O$48,3))</f>
        <v>Botond</v>
      </c>
      <c r="H39" s="53"/>
      <c r="I39" s="53" t="str">
        <f>IF($E39="","",VLOOKUP($E39,'[1]F16 elokeszito'!$A$7:$O$48,4))</f>
        <v>Alfa TI</v>
      </c>
      <c r="J39" s="54"/>
      <c r="K39" s="55"/>
      <c r="L39" s="55"/>
      <c r="M39" s="55"/>
      <c r="N39" s="80"/>
      <c r="O39" s="69" t="s">
        <v>24</v>
      </c>
      <c r="P39" s="98" t="s">
        <v>25</v>
      </c>
      <c r="Q39" s="55" t="s">
        <v>220</v>
      </c>
      <c r="R39" s="87"/>
      <c r="S39" s="60"/>
    </row>
    <row r="40" spans="1:19" s="61" customFormat="1" ht="9.6" customHeight="1" x14ac:dyDescent="0.25">
      <c r="A40" s="63"/>
      <c r="B40" s="64"/>
      <c r="C40" s="64"/>
      <c r="D40" s="65"/>
      <c r="E40" s="66"/>
      <c r="F40" s="67"/>
      <c r="G40" s="67"/>
      <c r="H40" s="68"/>
      <c r="I40" s="69" t="s">
        <v>24</v>
      </c>
      <c r="J40" s="70" t="s">
        <v>25</v>
      </c>
      <c r="K40" s="71" t="str">
        <f>UPPER(IF(OR(J40="a",J40="as"),F39,IF(OR(J40="b",J40="bs"),F41,)))</f>
        <v xml:space="preserve">NAGY </v>
      </c>
      <c r="L40" s="71"/>
      <c r="M40" s="55"/>
      <c r="N40" s="80"/>
      <c r="O40" s="56"/>
      <c r="P40" s="57"/>
      <c r="Q40" s="56"/>
      <c r="R40" s="87"/>
      <c r="S40" s="60"/>
    </row>
    <row r="41" spans="1:19" s="61" customFormat="1" ht="9.6" customHeight="1" x14ac:dyDescent="0.25">
      <c r="A41" s="63">
        <v>18</v>
      </c>
      <c r="B41" s="50">
        <f>IF($E41="","",VLOOKUP($E41,'[1]F16 elokeszito'!$A$7:$O$48,14))</f>
        <v>0</v>
      </c>
      <c r="C41" s="50">
        <f>IF($E41="","",VLOOKUP($E41,'[1]F16 elokeszito'!$A$7:$O$48,15))</f>
        <v>0</v>
      </c>
      <c r="D41" s="51">
        <f>IF($E41="","",VLOOKUP($E41,'[1]F16 elokeszito'!$A$7:$O$48,5))</f>
        <v>0</v>
      </c>
      <c r="E41" s="52">
        <v>28</v>
      </c>
      <c r="F41" s="73" t="str">
        <f>UPPER(IF($E41="","",VLOOKUP($E41,'[1]F16 elokeszito'!$A$7:$O$48,2)))</f>
        <v>X</v>
      </c>
      <c r="G41" s="73">
        <f>IF($E41="","",VLOOKUP($E41,'[1]F16 elokeszito'!$A$7:$O$48,3))</f>
        <v>0</v>
      </c>
      <c r="H41" s="73"/>
      <c r="I41" s="73">
        <f>IF($E41="","",VLOOKUP($E41,'[1]F16 elokeszito'!$A$7:$O$48,4))</f>
        <v>0</v>
      </c>
      <c r="J41" s="74"/>
      <c r="K41" s="55"/>
      <c r="L41" s="75"/>
      <c r="M41" s="360" t="s">
        <v>231</v>
      </c>
      <c r="N41" s="80"/>
      <c r="O41" s="56"/>
      <c r="P41" s="57"/>
      <c r="Q41" s="364" t="s">
        <v>221</v>
      </c>
      <c r="R41" s="365"/>
      <c r="S41" s="60"/>
    </row>
    <row r="42" spans="1:19" s="61" customFormat="1" ht="9.6" customHeight="1" x14ac:dyDescent="0.25">
      <c r="A42" s="63"/>
      <c r="B42" s="64"/>
      <c r="C42" s="64"/>
      <c r="D42" s="65"/>
      <c r="E42" s="76"/>
      <c r="F42" s="67"/>
      <c r="G42" s="67"/>
      <c r="H42" s="68"/>
      <c r="I42" s="67"/>
      <c r="J42" s="77"/>
      <c r="K42" s="69" t="s">
        <v>24</v>
      </c>
      <c r="L42" s="78" t="s">
        <v>25</v>
      </c>
      <c r="M42" s="71" t="str">
        <f>UPPER(IF(OR(L42="a",L42="as"),K40,IF(OR(L42="b",L42="bs"),K44,)))</f>
        <v xml:space="preserve">NAGY </v>
      </c>
      <c r="N42" s="79"/>
      <c r="O42" s="56"/>
      <c r="P42" s="57"/>
      <c r="Q42" s="56"/>
      <c r="R42" s="87"/>
      <c r="S42" s="60"/>
    </row>
    <row r="43" spans="1:19" s="61" customFormat="1" ht="9.6" customHeight="1" x14ac:dyDescent="0.25">
      <c r="A43" s="63">
        <v>19</v>
      </c>
      <c r="B43" s="50" t="s">
        <v>33</v>
      </c>
      <c r="C43" s="50">
        <v>40</v>
      </c>
      <c r="D43" s="51" t="s">
        <v>43</v>
      </c>
      <c r="E43" s="52"/>
      <c r="F43" s="73" t="s">
        <v>44</v>
      </c>
      <c r="G43" s="73" t="s">
        <v>45</v>
      </c>
      <c r="H43" s="73"/>
      <c r="I43" s="73" t="s">
        <v>46</v>
      </c>
      <c r="J43" s="54"/>
      <c r="K43" s="360"/>
      <c r="L43" s="81"/>
      <c r="M43" s="55" t="s">
        <v>167</v>
      </c>
      <c r="N43" s="82"/>
      <c r="O43" s="56"/>
      <c r="P43" s="57"/>
      <c r="Q43" s="56"/>
      <c r="R43" s="87"/>
      <c r="S43" s="60"/>
    </row>
    <row r="44" spans="1:19" s="61" customFormat="1" ht="9.6" customHeight="1" x14ac:dyDescent="0.25">
      <c r="A44" s="63"/>
      <c r="B44" s="64"/>
      <c r="C44" s="64"/>
      <c r="D44" s="65"/>
      <c r="E44" s="76"/>
      <c r="F44" s="67"/>
      <c r="G44" s="67"/>
      <c r="H44" s="68"/>
      <c r="I44" s="83" t="s">
        <v>24</v>
      </c>
      <c r="J44" s="70" t="s">
        <v>159</v>
      </c>
      <c r="K44" s="71" t="str">
        <f>UPPER(IF(OR(J44="a",J44="as"),F43,IF(OR(J44="b",J44="bs"),F45,)))</f>
        <v xml:space="preserve">VARGA </v>
      </c>
      <c r="L44" s="84"/>
      <c r="M44" s="55"/>
      <c r="N44" s="82"/>
      <c r="O44" s="56"/>
      <c r="P44" s="57"/>
      <c r="Q44" s="56"/>
      <c r="R44" s="87"/>
      <c r="S44" s="60"/>
    </row>
    <row r="45" spans="1:19" s="61" customFormat="1" ht="9.6" customHeight="1" x14ac:dyDescent="0.25">
      <c r="A45" s="63">
        <v>20</v>
      </c>
      <c r="B45" s="50" t="str">
        <f>IF($E45="","",VLOOKUP($E45,'[1]F16 elokeszito'!$A$7:$O$48,14))</f>
        <v>DA</v>
      </c>
      <c r="C45" s="50">
        <f>IF($E45="","",VLOOKUP($E45,'[1]F16 elokeszito'!$A$7:$O$48,15))</f>
        <v>21</v>
      </c>
      <c r="D45" s="51" t="str">
        <f>IF($E45="","",VLOOKUP($E45,'[1]F16 elokeszito'!$A$7:$O$48,5))</f>
        <v>"060109</v>
      </c>
      <c r="E45" s="52">
        <v>11</v>
      </c>
      <c r="F45" s="73" t="str">
        <f>UPPER(IF($E45="","",VLOOKUP($E45,'[1]F16 elokeszito'!$A$7:$O$48,2)))</f>
        <v xml:space="preserve">VARGA </v>
      </c>
      <c r="G45" s="73" t="str">
        <f>IF($E45="","",VLOOKUP($E45,'[1]F16 elokeszito'!$A$7:$O$48,3))</f>
        <v>Ákos</v>
      </c>
      <c r="H45" s="73"/>
      <c r="I45" s="73" t="str">
        <f>IF($E45="","",VLOOKUP($E45,'[1]F16 elokeszito'!$A$7:$O$48,4))</f>
        <v>DEAC</v>
      </c>
      <c r="J45" s="85"/>
      <c r="K45" s="55" t="s">
        <v>163</v>
      </c>
      <c r="L45" s="55"/>
      <c r="M45" s="55"/>
      <c r="N45" s="82"/>
      <c r="O45" s="361" t="s">
        <v>232</v>
      </c>
      <c r="P45" s="57"/>
      <c r="Q45" s="56"/>
      <c r="R45" s="87"/>
      <c r="S45" s="60"/>
    </row>
    <row r="46" spans="1:19" s="61" customFormat="1" ht="9.6" customHeight="1" x14ac:dyDescent="0.25">
      <c r="A46" s="63"/>
      <c r="B46" s="64"/>
      <c r="C46" s="64"/>
      <c r="D46" s="65"/>
      <c r="E46" s="76"/>
      <c r="F46" s="67"/>
      <c r="G46" s="67"/>
      <c r="H46" s="68"/>
      <c r="I46" s="67"/>
      <c r="J46" s="77"/>
      <c r="K46" s="55"/>
      <c r="L46" s="55"/>
      <c r="M46" s="69" t="s">
        <v>24</v>
      </c>
      <c r="N46" s="78" t="s">
        <v>25</v>
      </c>
      <c r="O46" s="71" t="str">
        <f>UPPER(IF(OR(N46="a",N46="as"),M42,IF(OR(N46="b",N46="bs"),M50,)))</f>
        <v xml:space="preserve">NAGY </v>
      </c>
      <c r="P46" s="92"/>
      <c r="Q46" s="56"/>
      <c r="R46" s="87"/>
      <c r="S46" s="60"/>
    </row>
    <row r="47" spans="1:19" s="61" customFormat="1" ht="9.6" customHeight="1" x14ac:dyDescent="0.25">
      <c r="A47" s="63">
        <v>21</v>
      </c>
      <c r="B47" s="50" t="str">
        <f>IF($E47="","",VLOOKUP($E47,'[1]F16 elokeszito'!$A$7:$O$48,14))</f>
        <v>DA</v>
      </c>
      <c r="C47" s="50">
        <f>IF($E47="","",VLOOKUP($E47,'[1]F16 elokeszito'!$A$7:$O$48,15))</f>
        <v>27</v>
      </c>
      <c r="D47" s="51" t="str">
        <f>IF($E47="","",VLOOKUP($E47,'[1]F16 elokeszito'!$A$7:$O$48,5))</f>
        <v>"071130</v>
      </c>
      <c r="E47" s="52">
        <v>14</v>
      </c>
      <c r="F47" s="73" t="str">
        <f>UPPER(IF($E47="","",VLOOKUP($E47,'[1]F16 elokeszito'!$A$7:$O$48,2)))</f>
        <v xml:space="preserve">HORVÁTH </v>
      </c>
      <c r="G47" s="73" t="str">
        <f>IF($E47="","",VLOOKUP($E47,'[1]F16 elokeszito'!$A$7:$O$48,3))</f>
        <v>Bence</v>
      </c>
      <c r="H47" s="73"/>
      <c r="I47" s="73" t="str">
        <f>IF($E47="","",VLOOKUP($E47,'[1]F16 elokeszito'!$A$7:$O$48,4))</f>
        <v>Panakor TK</v>
      </c>
      <c r="J47" s="86"/>
      <c r="K47" s="55"/>
      <c r="L47" s="55"/>
      <c r="M47" s="55"/>
      <c r="N47" s="82"/>
      <c r="O47" s="55" t="s">
        <v>203</v>
      </c>
      <c r="P47" s="87"/>
      <c r="Q47" s="56"/>
      <c r="R47" s="87"/>
      <c r="S47" s="60"/>
    </row>
    <row r="48" spans="1:19" s="61" customFormat="1" ht="9.6" customHeight="1" x14ac:dyDescent="0.25">
      <c r="A48" s="63"/>
      <c r="B48" s="64"/>
      <c r="C48" s="64"/>
      <c r="D48" s="65"/>
      <c r="E48" s="76"/>
      <c r="F48" s="67"/>
      <c r="G48" s="67"/>
      <c r="H48" s="68"/>
      <c r="I48" s="83" t="s">
        <v>24</v>
      </c>
      <c r="J48" s="70" t="s">
        <v>66</v>
      </c>
      <c r="K48" s="71" t="str">
        <f>UPPER(IF(OR(J48="a",J48="as"),F47,IF(OR(J48="b",J48="bs"),F49,)))</f>
        <v xml:space="preserve">HORVÁTH </v>
      </c>
      <c r="L48" s="71"/>
      <c r="M48" s="55"/>
      <c r="N48" s="82"/>
      <c r="O48" s="56"/>
      <c r="P48" s="87"/>
      <c r="Q48" s="56"/>
      <c r="R48" s="87"/>
      <c r="S48" s="60"/>
    </row>
    <row r="49" spans="1:19" s="61" customFormat="1" ht="9.6" customHeight="1" x14ac:dyDescent="0.25">
      <c r="A49" s="63">
        <v>22</v>
      </c>
      <c r="B49" s="50" t="str">
        <f>IF($E49="","",VLOOKUP($E49,'[1]F16 elokeszito'!$A$7:$O$48,14))</f>
        <v>DA</v>
      </c>
      <c r="C49" s="50">
        <f>IF($E49="","",VLOOKUP($E49,'[1]F16 elokeszito'!$A$7:$O$48,15))</f>
        <v>63</v>
      </c>
      <c r="D49" s="51" t="str">
        <f>IF($E49="","",VLOOKUP($E49,'[1]F16 elokeszito'!$A$7:$O$48,5))</f>
        <v>0705040</v>
      </c>
      <c r="E49" s="52">
        <v>25</v>
      </c>
      <c r="F49" s="73" t="str">
        <f>UPPER(IF($E49="","",VLOOKUP($E49,'[1]F16 elokeszito'!$A$7:$O$48,2)))</f>
        <v>BORKOVITS</v>
      </c>
      <c r="G49" s="73" t="str">
        <f>IF($E49="","",VLOOKUP($E49,'[1]F16 elokeszito'!$A$7:$O$48,3))</f>
        <v xml:space="preserve"> Benedek</v>
      </c>
      <c r="H49" s="73"/>
      <c r="I49" s="73" t="str">
        <f>IF($E49="","",VLOOKUP($E49,'[1]F16 elokeszito'!$A$7:$O$48,4))</f>
        <v>Ten.Partner</v>
      </c>
      <c r="J49" s="74"/>
      <c r="K49" s="55" t="s">
        <v>164</v>
      </c>
      <c r="L49" s="75"/>
      <c r="M49" s="362" t="s">
        <v>54</v>
      </c>
      <c r="N49" s="82"/>
      <c r="O49" s="56"/>
      <c r="P49" s="87"/>
      <c r="Q49" s="56"/>
      <c r="R49" s="87"/>
      <c r="S49" s="60"/>
    </row>
    <row r="50" spans="1:19" s="61" customFormat="1" ht="9.6" customHeight="1" x14ac:dyDescent="0.25">
      <c r="A50" s="63"/>
      <c r="B50" s="64"/>
      <c r="C50" s="64"/>
      <c r="D50" s="65"/>
      <c r="E50" s="76"/>
      <c r="F50" s="67"/>
      <c r="G50" s="67"/>
      <c r="H50" s="68"/>
      <c r="I50" s="67"/>
      <c r="J50" s="77"/>
      <c r="K50" s="69" t="s">
        <v>24</v>
      </c>
      <c r="L50" s="78" t="s">
        <v>47</v>
      </c>
      <c r="M50" s="71" t="str">
        <f>UPPER(IF(OR(L50="a",L50="as"),K48,IF(OR(L50="b",L50="bs"),K52,)))</f>
        <v xml:space="preserve">TASKOVICS </v>
      </c>
      <c r="N50" s="89"/>
      <c r="O50" s="56"/>
      <c r="P50" s="87"/>
      <c r="Q50" s="56"/>
      <c r="R50" s="87"/>
      <c r="S50" s="60"/>
    </row>
    <row r="51" spans="1:19" s="61" customFormat="1" ht="9.6" customHeight="1" x14ac:dyDescent="0.25">
      <c r="A51" s="63">
        <v>23</v>
      </c>
      <c r="B51" s="50">
        <f>IF($E51="","",VLOOKUP($E51,'[1]F16 elokeszito'!$A$7:$O$48,14))</f>
        <v>0</v>
      </c>
      <c r="C51" s="50">
        <f>IF($E51="","",VLOOKUP($E51,'[1]F16 elokeszito'!$A$7:$O$48,15))</f>
        <v>0</v>
      </c>
      <c r="D51" s="51">
        <f>IF($E51="","",VLOOKUP($E51,'[1]F16 elokeszito'!$A$7:$O$48,5))</f>
        <v>0</v>
      </c>
      <c r="E51" s="52">
        <v>28</v>
      </c>
      <c r="F51" s="73" t="str">
        <f>UPPER(IF($E51="","",VLOOKUP($E51,'[1]F16 elokeszito'!$A$7:$O$48,2)))</f>
        <v>X</v>
      </c>
      <c r="G51" s="73">
        <f>IF($E51="","",VLOOKUP($E51,'[1]F16 elokeszito'!$A$7:$O$48,3))</f>
        <v>0</v>
      </c>
      <c r="H51" s="73"/>
      <c r="I51" s="73">
        <f>IF($E51="","",VLOOKUP($E51,'[1]F16 elokeszito'!$A$7:$O$48,4))</f>
        <v>0</v>
      </c>
      <c r="J51" s="54"/>
      <c r="K51" s="55"/>
      <c r="L51" s="81"/>
      <c r="M51" s="55" t="s">
        <v>168</v>
      </c>
      <c r="N51" s="80"/>
      <c r="O51" s="56"/>
      <c r="P51" s="87"/>
      <c r="Q51" s="56"/>
      <c r="R51" s="87"/>
      <c r="S51" s="60"/>
    </row>
    <row r="52" spans="1:19" s="61" customFormat="1" ht="9.6" customHeight="1" x14ac:dyDescent="0.25">
      <c r="A52" s="63"/>
      <c r="B52" s="64"/>
      <c r="C52" s="64"/>
      <c r="D52" s="65"/>
      <c r="E52" s="66"/>
      <c r="F52" s="67"/>
      <c r="G52" s="67"/>
      <c r="H52" s="68"/>
      <c r="I52" s="69" t="s">
        <v>24</v>
      </c>
      <c r="J52" s="70" t="s">
        <v>47</v>
      </c>
      <c r="K52" s="71" t="str">
        <f>UPPER(IF(OR(J52="a",J52="as"),F51,IF(OR(J52="b",J52="bs"),F53,)))</f>
        <v xml:space="preserve">TASKOVICS </v>
      </c>
      <c r="L52" s="84"/>
      <c r="M52" s="55"/>
      <c r="N52" s="80"/>
      <c r="O52" s="56"/>
      <c r="P52" s="87"/>
      <c r="Q52" s="56"/>
      <c r="R52" s="87"/>
      <c r="S52" s="60"/>
    </row>
    <row r="53" spans="1:19" s="61" customFormat="1" ht="9.6" customHeight="1" x14ac:dyDescent="0.25">
      <c r="A53" s="49">
        <v>24</v>
      </c>
      <c r="B53" s="50" t="str">
        <f>IF($E53="","",VLOOKUP($E53,'[1]F16 elokeszito'!$A$7:$O$48,14))</f>
        <v>DA</v>
      </c>
      <c r="C53" s="50">
        <f>IF($E53="","",VLOOKUP($E53,'[1]F16 elokeszito'!$A$7:$O$48,15))</f>
        <v>11</v>
      </c>
      <c r="D53" s="51" t="str">
        <f>IF($E53="","",VLOOKUP($E53,'[1]F16 elokeszito'!$A$7:$O$48,5))</f>
        <v>"060611</v>
      </c>
      <c r="E53" s="52">
        <v>4</v>
      </c>
      <c r="F53" s="53" t="str">
        <f>UPPER(IF($E53="","",VLOOKUP($E53,'[1]F16 elokeszito'!$A$7:$O$48,2)))</f>
        <v xml:space="preserve">TASKOVICS </v>
      </c>
      <c r="G53" s="53" t="str">
        <f>IF($E53="","",VLOOKUP($E53,'[1]F16 elokeszito'!$A$7:$O$48,3))</f>
        <v>Viktor</v>
      </c>
      <c r="H53" s="53"/>
      <c r="I53" s="53" t="str">
        <f>IF($E53="","",VLOOKUP($E53,'[1]F16 elokeszito'!$A$7:$O$48,4))</f>
        <v>Halasi TC</v>
      </c>
      <c r="J53" s="85"/>
      <c r="K53" s="55"/>
      <c r="L53" s="55"/>
      <c r="M53" s="55"/>
      <c r="N53" s="80"/>
      <c r="O53" s="56"/>
      <c r="P53" s="87"/>
      <c r="Q53" s="361" t="s">
        <v>232</v>
      </c>
      <c r="R53" s="87"/>
      <c r="S53" s="60"/>
    </row>
    <row r="54" spans="1:19" s="61" customFormat="1" ht="9.6" customHeight="1" x14ac:dyDescent="0.25">
      <c r="A54" s="63"/>
      <c r="B54" s="64"/>
      <c r="C54" s="64"/>
      <c r="D54" s="65"/>
      <c r="E54" s="66"/>
      <c r="F54" s="90"/>
      <c r="G54" s="90"/>
      <c r="H54" s="91"/>
      <c r="I54" s="90"/>
      <c r="J54" s="77"/>
      <c r="K54" s="55"/>
      <c r="L54" s="55"/>
      <c r="M54" s="55"/>
      <c r="N54" s="80"/>
      <c r="O54" s="69" t="s">
        <v>24</v>
      </c>
      <c r="P54" s="78" t="s">
        <v>47</v>
      </c>
      <c r="Q54" s="71" t="str">
        <f>UPPER(IF(OR(P54="a",P54="as"),O46,IF(OR(P54="b",P54="bs"),O62,)))</f>
        <v xml:space="preserve">JUHÁSZ </v>
      </c>
      <c r="R54" s="94"/>
      <c r="S54" s="60"/>
    </row>
    <row r="55" spans="1:19" s="61" customFormat="1" ht="9.6" customHeight="1" x14ac:dyDescent="0.25">
      <c r="A55" s="49">
        <v>25</v>
      </c>
      <c r="B55" s="50" t="str">
        <f>IF($E55="","",VLOOKUP($E55,'[1]F16 elokeszito'!$A$7:$O$48,14))</f>
        <v>DA</v>
      </c>
      <c r="C55" s="50">
        <f>IF($E55="","",VLOOKUP($E55,'[1]F16 elokeszito'!$A$7:$O$48,15))</f>
        <v>16</v>
      </c>
      <c r="D55" s="51" t="str">
        <f>IF($E55="","",VLOOKUP($E55,'[1]F16 elokeszito'!$A$7:$O$48,5))</f>
        <v>"0706250</v>
      </c>
      <c r="E55" s="52">
        <v>8</v>
      </c>
      <c r="F55" s="53" t="str">
        <f>UPPER(IF($E55="","",VLOOKUP($E55,'[1]F16 elokeszito'!$A$7:$O$48,2)))</f>
        <v xml:space="preserve">ALMÁDI </v>
      </c>
      <c r="G55" s="53" t="str">
        <f>IF($E55="","",VLOOKUP($E55,'[1]F16 elokeszito'!$A$7:$O$48,3))</f>
        <v>Attila</v>
      </c>
      <c r="H55" s="53"/>
      <c r="I55" s="53" t="str">
        <f>IF($E55="","",VLOOKUP($E55,'[1]F16 elokeszito'!$A$7:$O$48,4))</f>
        <v>MTK</v>
      </c>
      <c r="J55" s="54"/>
      <c r="K55" s="360" t="s">
        <v>231</v>
      </c>
      <c r="L55" s="55"/>
      <c r="M55" s="55"/>
      <c r="N55" s="80"/>
      <c r="O55" s="56"/>
      <c r="P55" s="87"/>
      <c r="Q55" s="55" t="s">
        <v>211</v>
      </c>
      <c r="R55" s="57"/>
      <c r="S55" s="60"/>
    </row>
    <row r="56" spans="1:19" s="61" customFormat="1" ht="9.6" customHeight="1" x14ac:dyDescent="0.25">
      <c r="A56" s="63"/>
      <c r="B56" s="64"/>
      <c r="C56" s="64"/>
      <c r="D56" s="65"/>
      <c r="E56" s="66"/>
      <c r="F56" s="67"/>
      <c r="G56" s="67"/>
      <c r="H56" s="68"/>
      <c r="I56" s="69" t="s">
        <v>24</v>
      </c>
      <c r="J56" s="70" t="s">
        <v>25</v>
      </c>
      <c r="K56" s="71" t="str">
        <f>UPPER(IF(OR(J56="a",J56="as"),F55,IF(OR(J56="b",J56="bs"),F57,)))</f>
        <v xml:space="preserve">ALMÁDI </v>
      </c>
      <c r="L56" s="71"/>
      <c r="M56" s="55"/>
      <c r="N56" s="80"/>
      <c r="O56" s="56"/>
      <c r="P56" s="87"/>
      <c r="Q56" s="56"/>
      <c r="R56" s="57"/>
      <c r="S56" s="60"/>
    </row>
    <row r="57" spans="1:19" s="61" customFormat="1" ht="9.6" customHeight="1" x14ac:dyDescent="0.25">
      <c r="A57" s="63">
        <v>26</v>
      </c>
      <c r="B57" s="50" t="str">
        <f>IF($E57="","",VLOOKUP($E57,'[1]F16 elokeszito'!$A$7:$O$48,14))</f>
        <v>DA</v>
      </c>
      <c r="C57" s="50">
        <f>IF($E57="","",VLOOKUP($E57,'[1]F16 elokeszito'!$A$7:$O$48,15))</f>
        <v>26</v>
      </c>
      <c r="D57" s="51" t="str">
        <f>IF($E57="","",VLOOKUP($E57,'[1]F16 elokeszito'!$A$7:$O$48,5))</f>
        <v>"060920</v>
      </c>
      <c r="E57" s="52">
        <v>13</v>
      </c>
      <c r="F57" s="73" t="str">
        <f>UPPER(IF($E57="","",VLOOKUP($E57,'[1]F16 elokeszito'!$A$7:$O$48,2)))</f>
        <v xml:space="preserve">HARGITAI </v>
      </c>
      <c r="G57" s="73" t="str">
        <f>IF($E57="","",VLOOKUP($E57,'[1]F16 elokeszito'!$A$7:$O$48,3))</f>
        <v>Csaba</v>
      </c>
      <c r="H57" s="73"/>
      <c r="I57" s="73" t="str">
        <f>IF($E57="","",VLOOKUP($E57,'[1]F16 elokeszito'!$A$7:$O$48,4))</f>
        <v>Ten.Műhely</v>
      </c>
      <c r="J57" s="74"/>
      <c r="K57" s="55" t="s">
        <v>139</v>
      </c>
      <c r="L57" s="75"/>
      <c r="M57" s="360" t="s">
        <v>231</v>
      </c>
      <c r="N57" s="80"/>
      <c r="O57" s="56"/>
      <c r="P57" s="87"/>
      <c r="Q57" s="56"/>
      <c r="R57" s="57"/>
      <c r="S57" s="60"/>
    </row>
    <row r="58" spans="1:19" s="61" customFormat="1" ht="9.6" customHeight="1" x14ac:dyDescent="0.25">
      <c r="A58" s="63"/>
      <c r="B58" s="64"/>
      <c r="C58" s="64"/>
      <c r="D58" s="65"/>
      <c r="E58" s="76"/>
      <c r="F58" s="67"/>
      <c r="G58" s="67"/>
      <c r="H58" s="68"/>
      <c r="I58" s="67"/>
      <c r="J58" s="77"/>
      <c r="K58" s="69" t="s">
        <v>24</v>
      </c>
      <c r="L58" s="78" t="s">
        <v>25</v>
      </c>
      <c r="M58" s="71" t="str">
        <f>UPPER(IF(OR(L58="a",L58="as"),K56,IF(OR(L58="b",L58="bs"),K60,)))</f>
        <v xml:space="preserve">ALMÁDI </v>
      </c>
      <c r="N58" s="79"/>
      <c r="O58" s="56"/>
      <c r="P58" s="87"/>
      <c r="Q58" s="56"/>
      <c r="R58" s="57"/>
      <c r="S58" s="60"/>
    </row>
    <row r="59" spans="1:19" s="61" customFormat="1" ht="9.6" customHeight="1" x14ac:dyDescent="0.25">
      <c r="A59" s="63">
        <v>27</v>
      </c>
      <c r="B59" s="50" t="str">
        <f>IF($E59="","",VLOOKUP($E59,'[1]F16 elokeszito'!$A$7:$O$48,14))</f>
        <v>DA</v>
      </c>
      <c r="C59" s="50">
        <f>IF($E59="","",VLOOKUP($E59,'[1]F16 elokeszito'!$A$7:$O$48,15))</f>
        <v>28</v>
      </c>
      <c r="D59" s="51" t="str">
        <f>IF($E59="","",VLOOKUP($E59,'[1]F16 elokeszito'!$A$7:$O$48,5))</f>
        <v>"070304</v>
      </c>
      <c r="E59" s="52">
        <v>15</v>
      </c>
      <c r="F59" s="73" t="str">
        <f>UPPER(IF($E59="","",VLOOKUP($E59,'[1]F16 elokeszito'!$A$7:$O$48,2)))</f>
        <v xml:space="preserve">EGRESSY </v>
      </c>
      <c r="G59" s="73" t="str">
        <f>IF($E59="","",VLOOKUP($E59,'[1]F16 elokeszito'!$A$7:$O$48,3))</f>
        <v>Mátyás</v>
      </c>
      <c r="H59" s="73"/>
      <c r="I59" s="73" t="str">
        <f>IF($E59="","",VLOOKUP($E59,'[1]F16 elokeszito'!$A$7:$O$48,4))</f>
        <v>Alfa TI</v>
      </c>
      <c r="J59" s="54"/>
      <c r="K59" s="55"/>
      <c r="L59" s="81"/>
      <c r="M59" s="55" t="s">
        <v>160</v>
      </c>
      <c r="N59" s="82"/>
      <c r="O59" s="56"/>
      <c r="P59" s="87"/>
      <c r="Q59" s="56"/>
      <c r="R59" s="57"/>
      <c r="S59" s="99"/>
    </row>
    <row r="60" spans="1:19" s="61" customFormat="1" ht="9.6" customHeight="1" x14ac:dyDescent="0.25">
      <c r="A60" s="63"/>
      <c r="B60" s="64"/>
      <c r="C60" s="64"/>
      <c r="D60" s="65"/>
      <c r="E60" s="76"/>
      <c r="F60" s="67"/>
      <c r="G60" s="67"/>
      <c r="H60" s="68"/>
      <c r="I60" s="83" t="s">
        <v>24</v>
      </c>
      <c r="J60" s="70" t="s">
        <v>66</v>
      </c>
      <c r="K60" s="71" t="str">
        <f>UPPER(IF(OR(J60="a",J60="as"),F59,IF(OR(J60="b",J60="bs"),F61,)))</f>
        <v xml:space="preserve">EGRESSY </v>
      </c>
      <c r="L60" s="84"/>
      <c r="M60" s="55"/>
      <c r="N60" s="82"/>
      <c r="O60" s="56"/>
      <c r="P60" s="87"/>
      <c r="Q60" s="56"/>
      <c r="R60" s="57"/>
      <c r="S60" s="60"/>
    </row>
    <row r="61" spans="1:19" s="61" customFormat="1" ht="9.6" customHeight="1" x14ac:dyDescent="0.25">
      <c r="A61" s="63">
        <v>28</v>
      </c>
      <c r="B61" s="50" t="str">
        <f>IF($E61="","",VLOOKUP($E61,'[1]F16 elokeszito'!$A$7:$O$48,14))</f>
        <v>DA</v>
      </c>
      <c r="C61" s="50">
        <f>IF($E61="","",VLOOKUP($E61,'[1]F16 elokeszito'!$A$7:$O$48,15))</f>
        <v>59</v>
      </c>
      <c r="D61" s="51" t="str">
        <f>IF($E61="","",VLOOKUP($E61,'[1]F16 elokeszito'!$A$7:$O$48,5))</f>
        <v>"070927</v>
      </c>
      <c r="E61" s="52">
        <v>24</v>
      </c>
      <c r="F61" s="73" t="str">
        <f>UPPER(IF($E61="","",VLOOKUP($E61,'[1]F16 elokeszito'!$A$7:$O$48,2)))</f>
        <v xml:space="preserve">BÉRES </v>
      </c>
      <c r="G61" s="73" t="str">
        <f>IF($E61="","",VLOOKUP($E61,'[1]F16 elokeszito'!$A$7:$O$48,3))</f>
        <v>Máté Sámuel</v>
      </c>
      <c r="H61" s="73"/>
      <c r="I61" s="73" t="str">
        <f>IF($E61="","",VLOOKUP($E61,'[1]F16 elokeszito'!$A$7:$O$48,4))</f>
        <v>Next TA</v>
      </c>
      <c r="J61" s="85"/>
      <c r="K61" s="55" t="s">
        <v>164</v>
      </c>
      <c r="L61" s="55"/>
      <c r="M61" s="55"/>
      <c r="N61" s="82"/>
      <c r="O61" s="361" t="s">
        <v>230</v>
      </c>
      <c r="P61" s="87"/>
      <c r="Q61" s="56"/>
      <c r="R61" s="57"/>
      <c r="S61" s="60"/>
    </row>
    <row r="62" spans="1:19" s="61" customFormat="1" ht="9.6" customHeight="1" x14ac:dyDescent="0.25">
      <c r="A62" s="63"/>
      <c r="B62" s="64"/>
      <c r="C62" s="64"/>
      <c r="D62" s="65"/>
      <c r="E62" s="76"/>
      <c r="F62" s="67"/>
      <c r="G62" s="67"/>
      <c r="H62" s="68"/>
      <c r="I62" s="67"/>
      <c r="J62" s="77"/>
      <c r="K62" s="55"/>
      <c r="L62" s="55"/>
      <c r="M62" s="69" t="s">
        <v>24</v>
      </c>
      <c r="N62" s="78" t="s">
        <v>47</v>
      </c>
      <c r="O62" s="71" t="str">
        <f>UPPER(IF(OR(N62="a",N62="as"),M58,IF(OR(N62="b",N62="bs"),M66,)))</f>
        <v xml:space="preserve">JUHÁSZ </v>
      </c>
      <c r="P62" s="94"/>
      <c r="Q62" s="56"/>
      <c r="R62" s="57"/>
      <c r="S62" s="60"/>
    </row>
    <row r="63" spans="1:19" s="61" customFormat="1" ht="9.6" customHeight="1" x14ac:dyDescent="0.25">
      <c r="A63" s="63">
        <v>29</v>
      </c>
      <c r="B63" s="50" t="str">
        <f>IF($E63="","",VLOOKUP($E63,'[1]F16 elokeszito'!$A$7:$O$48,14))</f>
        <v>DA</v>
      </c>
      <c r="C63" s="50">
        <f>IF($E63="","",VLOOKUP($E63,'[1]F16 elokeszito'!$A$7:$O$48,15))</f>
        <v>44</v>
      </c>
      <c r="D63" s="51" t="str">
        <f>IF($E63="","",VLOOKUP($E63,'[1]F16 elokeszito'!$A$7:$O$48,5))</f>
        <v>"060707</v>
      </c>
      <c r="E63" s="52">
        <v>20</v>
      </c>
      <c r="F63" s="73" t="str">
        <f>UPPER(IF($E63="","",VLOOKUP($E63,'[1]F16 elokeszito'!$A$7:$O$48,2)))</f>
        <v xml:space="preserve">GARAMI </v>
      </c>
      <c r="G63" s="73" t="str">
        <f>IF($E63="","",VLOOKUP($E63,'[1]F16 elokeszito'!$A$7:$O$48,3))</f>
        <v>József</v>
      </c>
      <c r="H63" s="73"/>
      <c r="I63" s="73" t="str">
        <f>IF($E63="","",VLOOKUP($E63,'[1]F16 elokeszito'!$A$7:$O$48,4))</f>
        <v>Pécs VTC</v>
      </c>
      <c r="J63" s="86"/>
      <c r="K63" s="55"/>
      <c r="L63" s="55"/>
      <c r="M63" s="55"/>
      <c r="N63" s="82"/>
      <c r="O63" s="55" t="s">
        <v>207</v>
      </c>
      <c r="P63" s="80"/>
      <c r="Q63" s="58"/>
      <c r="R63" s="59"/>
      <c r="S63" s="60"/>
    </row>
    <row r="64" spans="1:19" s="61" customFormat="1" ht="9.6" customHeight="1" x14ac:dyDescent="0.25">
      <c r="A64" s="63"/>
      <c r="B64" s="64"/>
      <c r="C64" s="64"/>
      <c r="D64" s="65"/>
      <c r="E64" s="76"/>
      <c r="F64" s="67"/>
      <c r="G64" s="67"/>
      <c r="H64" s="68"/>
      <c r="I64" s="83" t="s">
        <v>24</v>
      </c>
      <c r="J64" s="70" t="s">
        <v>66</v>
      </c>
      <c r="K64" s="71" t="str">
        <f>UPPER(IF(OR(J64="a",J64="as"),F63,IF(OR(J64="b",J64="bs"),F65,)))</f>
        <v xml:space="preserve">GARAMI </v>
      </c>
      <c r="L64" s="71"/>
      <c r="M64" s="55"/>
      <c r="N64" s="82"/>
      <c r="O64" s="80"/>
      <c r="P64" s="80"/>
      <c r="Q64" s="58"/>
      <c r="R64" s="59"/>
      <c r="S64" s="60"/>
    </row>
    <row r="65" spans="1:19" s="61" customFormat="1" ht="9.6" customHeight="1" x14ac:dyDescent="0.25">
      <c r="A65" s="63">
        <v>30</v>
      </c>
      <c r="B65" s="50" t="str">
        <f>IF($E65="","",VLOOKUP($E65,'[1]F16 elokeszito'!$A$7:$O$48,14))</f>
        <v>DA</v>
      </c>
      <c r="C65" s="50">
        <f>IF($E65="","",VLOOKUP($E65,'[1]F16 elokeszito'!$A$7:$O$48,15))</f>
        <v>34</v>
      </c>
      <c r="D65" s="51" t="str">
        <f>IF($E65="","",VLOOKUP($E65,'[1]F16 elokeszito'!$A$7:$O$48,5))</f>
        <v>"060903</v>
      </c>
      <c r="E65" s="52">
        <v>17</v>
      </c>
      <c r="F65" s="73" t="str">
        <f>UPPER(IF($E65="","",VLOOKUP($E65,'[1]F16 elokeszito'!$A$7:$O$48,2)))</f>
        <v xml:space="preserve">GÉRESI </v>
      </c>
      <c r="G65" s="73" t="str">
        <f>IF($E65="","",VLOOKUP($E65,'[1]F16 elokeszito'!$A$7:$O$48,3))</f>
        <v>Olivér</v>
      </c>
      <c r="H65" s="73"/>
      <c r="I65" s="73" t="str">
        <f>IF($E65="","",VLOOKUP($E65,'[1]F16 elokeszito'!$A$7:$O$48,4))</f>
        <v>MTK</v>
      </c>
      <c r="J65" s="74"/>
      <c r="K65" s="55" t="s">
        <v>137</v>
      </c>
      <c r="L65" s="75"/>
      <c r="M65" s="55"/>
      <c r="N65" s="82"/>
      <c r="O65" s="80"/>
      <c r="P65" s="80"/>
      <c r="Q65" s="58"/>
      <c r="R65" s="59"/>
      <c r="S65" s="60"/>
    </row>
    <row r="66" spans="1:19" s="61" customFormat="1" ht="9.6" customHeight="1" x14ac:dyDescent="0.25">
      <c r="A66" s="63"/>
      <c r="B66" s="64"/>
      <c r="C66" s="64"/>
      <c r="D66" s="65"/>
      <c r="E66" s="76"/>
      <c r="F66" s="67"/>
      <c r="G66" s="67"/>
      <c r="H66" s="68"/>
      <c r="I66" s="67"/>
      <c r="J66" s="77"/>
      <c r="K66" s="69" t="s">
        <v>24</v>
      </c>
      <c r="L66" s="78" t="s">
        <v>47</v>
      </c>
      <c r="M66" s="71" t="str">
        <f>UPPER(IF(OR(L66="a",L66="as"),K64,IF(OR(L66="b",L66="bs"),K68,)))</f>
        <v xml:space="preserve">JUHÁSZ </v>
      </c>
      <c r="N66" s="89"/>
      <c r="O66" s="80"/>
      <c r="P66" s="80"/>
      <c r="Q66" s="58"/>
      <c r="R66" s="59"/>
      <c r="S66" s="60"/>
    </row>
    <row r="67" spans="1:19" s="61" customFormat="1" ht="9.6" customHeight="1" x14ac:dyDescent="0.25">
      <c r="A67" s="63">
        <v>31</v>
      </c>
      <c r="B67" s="50">
        <f>IF($E67="","",VLOOKUP($E67,'[1]F16 elokeszito'!$A$7:$O$48,14))</f>
        <v>0</v>
      </c>
      <c r="C67" s="50">
        <f>IF($E67="","",VLOOKUP($E67,'[1]F16 elokeszito'!$A$7:$O$48,15))</f>
        <v>0</v>
      </c>
      <c r="D67" s="51">
        <f>IF($E67="","",VLOOKUP($E67,'[1]F16 elokeszito'!$A$7:$O$48,5))</f>
        <v>0</v>
      </c>
      <c r="E67" s="52">
        <v>28</v>
      </c>
      <c r="F67" s="73" t="str">
        <f>UPPER(IF($E67="","",VLOOKUP($E67,'[1]F16 elokeszito'!$A$7:$O$48,2)))</f>
        <v>X</v>
      </c>
      <c r="G67" s="73">
        <f>IF($E67="","",VLOOKUP($E67,'[1]F16 elokeszito'!$A$7:$O$48,3))</f>
        <v>0</v>
      </c>
      <c r="H67" s="73"/>
      <c r="I67" s="73">
        <f>IF($E67="","",VLOOKUP($E67,'[1]F16 elokeszito'!$A$7:$O$48,4))</f>
        <v>0</v>
      </c>
      <c r="J67" s="54"/>
      <c r="K67" s="55"/>
      <c r="L67" s="81"/>
      <c r="M67" s="55" t="s">
        <v>169</v>
      </c>
      <c r="N67" s="80"/>
      <c r="O67" s="80"/>
      <c r="P67" s="80"/>
      <c r="Q67" s="58"/>
      <c r="R67" s="59"/>
      <c r="S67" s="60"/>
    </row>
    <row r="68" spans="1:19" s="61" customFormat="1" ht="9.6" customHeight="1" x14ac:dyDescent="0.25">
      <c r="A68" s="63"/>
      <c r="B68" s="64"/>
      <c r="C68" s="64"/>
      <c r="D68" s="65"/>
      <c r="E68" s="66"/>
      <c r="F68" s="67"/>
      <c r="G68" s="67"/>
      <c r="H68" s="68"/>
      <c r="I68" s="69" t="s">
        <v>24</v>
      </c>
      <c r="J68" s="70" t="s">
        <v>47</v>
      </c>
      <c r="K68" s="71" t="str">
        <f>UPPER(IF(OR(J68="a",J68="as"),F67,IF(OR(J68="b",J68="bs"),F69,)))</f>
        <v xml:space="preserve">JUHÁSZ </v>
      </c>
      <c r="L68" s="84"/>
      <c r="M68" s="55"/>
      <c r="N68" s="80"/>
      <c r="O68" s="80"/>
      <c r="P68" s="80"/>
      <c r="Q68" s="58"/>
      <c r="R68" s="59"/>
      <c r="S68" s="60"/>
    </row>
    <row r="69" spans="1:19" s="61" customFormat="1" ht="9.6" customHeight="1" x14ac:dyDescent="0.25">
      <c r="A69" s="49">
        <v>32</v>
      </c>
      <c r="B69" s="50" t="str">
        <f>IF($E69="","",VLOOKUP($E69,'[1]F16 elokeszito'!$A$7:$O$48,14))</f>
        <v>DA</v>
      </c>
      <c r="C69" s="50">
        <f>IF($E69="","",VLOOKUP($E69,'[1]F16 elokeszito'!$A$7:$O$48,15))</f>
        <v>7</v>
      </c>
      <c r="D69" s="51" t="str">
        <f>IF($E69="","",VLOOKUP($E69,'[1]F16 elokeszito'!$A$7:$O$48,5))</f>
        <v>"061121</v>
      </c>
      <c r="E69" s="52">
        <v>2</v>
      </c>
      <c r="F69" s="53" t="str">
        <f>UPPER(IF($E69="","",VLOOKUP($E69,'[1]F16 elokeszito'!$A$7:$O$48,2)))</f>
        <v xml:space="preserve">JUHÁSZ </v>
      </c>
      <c r="G69" s="53" t="str">
        <f>IF($E69="","",VLOOKUP($E69,'[1]F16 elokeszito'!$A$7:$O$48,3))</f>
        <v>Bence</v>
      </c>
      <c r="H69" s="53"/>
      <c r="I69" s="53" t="str">
        <f>IF($E69="","",VLOOKUP($E69,'[1]F16 elokeszito'!$A$7:$O$48,4))</f>
        <v>Kiskút TK</v>
      </c>
      <c r="J69" s="85"/>
      <c r="K69" s="55"/>
      <c r="L69" s="55"/>
      <c r="M69" s="55"/>
      <c r="N69" s="55"/>
      <c r="O69" s="56"/>
      <c r="P69" s="57"/>
      <c r="Q69" s="58"/>
      <c r="R69" s="59"/>
      <c r="S69" s="60"/>
    </row>
    <row r="70" spans="1:19" s="106" customFormat="1" ht="6.75" customHeight="1" x14ac:dyDescent="0.25">
      <c r="A70" s="100"/>
      <c r="B70" s="100"/>
      <c r="C70" s="100"/>
      <c r="D70" s="100"/>
      <c r="E70" s="100"/>
      <c r="F70" s="101"/>
      <c r="G70" s="101"/>
      <c r="H70" s="101"/>
      <c r="I70" s="101"/>
      <c r="J70" s="102"/>
      <c r="K70" s="103"/>
      <c r="L70" s="104"/>
      <c r="M70" s="103"/>
      <c r="N70" s="104"/>
      <c r="O70" s="103"/>
      <c r="P70" s="104"/>
      <c r="Q70" s="103"/>
      <c r="R70" s="104"/>
      <c r="S70" s="105"/>
    </row>
    <row r="71" spans="1:19" s="119" customFormat="1" ht="10.5" customHeight="1" x14ac:dyDescent="0.25">
      <c r="A71" s="107" t="s">
        <v>11</v>
      </c>
      <c r="B71" s="108"/>
      <c r="C71" s="108"/>
      <c r="D71" s="109"/>
      <c r="E71" s="110" t="s">
        <v>48</v>
      </c>
      <c r="F71" s="111" t="s">
        <v>49</v>
      </c>
      <c r="G71" s="110"/>
      <c r="H71" s="112"/>
      <c r="I71" s="113"/>
      <c r="J71" s="110" t="s">
        <v>48</v>
      </c>
      <c r="K71" s="111" t="s">
        <v>50</v>
      </c>
      <c r="L71" s="114"/>
      <c r="M71" s="111" t="s">
        <v>51</v>
      </c>
      <c r="N71" s="115"/>
      <c r="O71" s="116" t="s">
        <v>52</v>
      </c>
      <c r="P71" s="116"/>
      <c r="Q71" s="117"/>
      <c r="R71" s="118"/>
    </row>
    <row r="72" spans="1:19" s="119" customFormat="1" ht="9" customHeight="1" x14ac:dyDescent="0.25">
      <c r="A72" s="120" t="s">
        <v>53</v>
      </c>
      <c r="B72" s="121"/>
      <c r="C72" s="122"/>
      <c r="D72" s="123"/>
      <c r="E72" s="124">
        <v>1</v>
      </c>
      <c r="F72" s="125" t="str">
        <f>IF(E72&gt;$R$79,,UPPER(VLOOKUP(E72,'[1]F16 elokeszito'!$A$7:$Q$134,2)))</f>
        <v xml:space="preserve">ZSEMBERY </v>
      </c>
      <c r="G72" s="126"/>
      <c r="H72" s="125"/>
      <c r="I72" s="127"/>
      <c r="J72" s="128" t="s">
        <v>54</v>
      </c>
      <c r="K72" s="129"/>
      <c r="L72" s="130"/>
      <c r="M72" s="129"/>
      <c r="N72" s="131"/>
      <c r="O72" s="132" t="s">
        <v>55</v>
      </c>
      <c r="P72" s="133"/>
      <c r="Q72" s="133"/>
      <c r="R72" s="134"/>
    </row>
    <row r="73" spans="1:19" s="119" customFormat="1" ht="9" customHeight="1" x14ac:dyDescent="0.25">
      <c r="A73" s="135" t="s">
        <v>56</v>
      </c>
      <c r="B73" s="136"/>
      <c r="C73" s="137"/>
      <c r="D73" s="138"/>
      <c r="E73" s="124">
        <v>2</v>
      </c>
      <c r="F73" s="125" t="str">
        <f>IF(E73&gt;$R$79,,UPPER(VLOOKUP(E73,'[1]F16 elokeszito'!$A$7:$Q$134,2)))</f>
        <v xml:space="preserve">JUHÁSZ </v>
      </c>
      <c r="G73" s="126"/>
      <c r="H73" s="125"/>
      <c r="I73" s="127"/>
      <c r="J73" s="128" t="s">
        <v>57</v>
      </c>
      <c r="K73" s="129"/>
      <c r="L73" s="130"/>
      <c r="M73" s="129"/>
      <c r="N73" s="131"/>
      <c r="O73" s="139"/>
      <c r="P73" s="140"/>
      <c r="Q73" s="136"/>
      <c r="R73" s="141"/>
    </row>
    <row r="74" spans="1:19" s="119" customFormat="1" ht="9" customHeight="1" x14ac:dyDescent="0.25">
      <c r="A74" s="142"/>
      <c r="B74" s="143"/>
      <c r="C74" s="144"/>
      <c r="D74" s="145"/>
      <c r="E74" s="124">
        <v>3</v>
      </c>
      <c r="F74" s="125" t="str">
        <f>IF(E74&gt;$R$79,,UPPER(VLOOKUP(E74,'[1]F16 elokeszito'!$A$7:$Q$134,2)))</f>
        <v xml:space="preserve">JILLY </v>
      </c>
      <c r="G74" s="126"/>
      <c r="H74" s="125"/>
      <c r="I74" s="127"/>
      <c r="J74" s="128" t="s">
        <v>58</v>
      </c>
      <c r="K74" s="129"/>
      <c r="L74" s="130"/>
      <c r="M74" s="129"/>
      <c r="N74" s="131"/>
      <c r="O74" s="132" t="s">
        <v>59</v>
      </c>
      <c r="P74" s="133"/>
      <c r="Q74" s="133"/>
      <c r="R74" s="134"/>
    </row>
    <row r="75" spans="1:19" s="119" customFormat="1" ht="9" customHeight="1" x14ac:dyDescent="0.25">
      <c r="A75" s="146"/>
      <c r="B75" s="32"/>
      <c r="C75" s="32"/>
      <c r="D75" s="147"/>
      <c r="E75" s="124">
        <v>4</v>
      </c>
      <c r="F75" s="125" t="str">
        <f>IF(E75&gt;$R$79,,UPPER(VLOOKUP(E75,'[1]F16 elokeszito'!$A$7:$Q$134,2)))</f>
        <v xml:space="preserve">TASKOVICS </v>
      </c>
      <c r="G75" s="126"/>
      <c r="H75" s="125"/>
      <c r="I75" s="127"/>
      <c r="J75" s="128" t="s">
        <v>60</v>
      </c>
      <c r="K75" s="129"/>
      <c r="L75" s="130"/>
      <c r="M75" s="129"/>
      <c r="N75" s="131"/>
      <c r="O75" s="129"/>
      <c r="P75" s="130"/>
      <c r="Q75" s="129"/>
      <c r="R75" s="131"/>
    </row>
    <row r="76" spans="1:19" s="119" customFormat="1" ht="9" customHeight="1" x14ac:dyDescent="0.25">
      <c r="A76" s="148"/>
      <c r="B76" s="149"/>
      <c r="C76" s="149"/>
      <c r="D76" s="150"/>
      <c r="E76" s="124">
        <v>5</v>
      </c>
      <c r="F76" s="125" t="str">
        <f>IF(E76&gt;$R$79,,UPPER(VLOOKUP(E76,'[1]F16 elokeszito'!$A$7:$Q$134,2)))</f>
        <v xml:space="preserve">NAGY </v>
      </c>
      <c r="G76" s="126"/>
      <c r="H76" s="125"/>
      <c r="I76" s="127"/>
      <c r="J76" s="128" t="s">
        <v>61</v>
      </c>
      <c r="K76" s="129"/>
      <c r="L76" s="130"/>
      <c r="M76" s="129"/>
      <c r="N76" s="131"/>
      <c r="O76" s="136"/>
      <c r="P76" s="140"/>
      <c r="Q76" s="136"/>
      <c r="R76" s="141"/>
    </row>
    <row r="77" spans="1:19" s="119" customFormat="1" ht="9" customHeight="1" x14ac:dyDescent="0.25">
      <c r="A77" s="151"/>
      <c r="B77" s="152"/>
      <c r="C77" s="32"/>
      <c r="D77" s="147"/>
      <c r="E77" s="124">
        <v>6</v>
      </c>
      <c r="F77" s="125" t="str">
        <f>IF(E77&gt;$R$79,,UPPER(VLOOKUP(E77,'[1]F16 elokeszito'!$A$7:$Q$134,2)))</f>
        <v xml:space="preserve">GROSSMANN </v>
      </c>
      <c r="G77" s="126"/>
      <c r="H77" s="125"/>
      <c r="I77" s="127"/>
      <c r="J77" s="128" t="s">
        <v>62</v>
      </c>
      <c r="K77" s="129"/>
      <c r="L77" s="130"/>
      <c r="M77" s="129"/>
      <c r="N77" s="131"/>
      <c r="O77" s="132" t="s">
        <v>63</v>
      </c>
      <c r="P77" s="133"/>
      <c r="Q77" s="133"/>
      <c r="R77" s="134"/>
    </row>
    <row r="78" spans="1:19" s="119" customFormat="1" ht="9" customHeight="1" x14ac:dyDescent="0.25">
      <c r="A78" s="151"/>
      <c r="B78" s="152"/>
      <c r="C78" s="153"/>
      <c r="D78" s="154"/>
      <c r="E78" s="124">
        <v>7</v>
      </c>
      <c r="F78" s="125" t="str">
        <f>IF(E78&gt;$R$79,,UPPER(VLOOKUP(E78,'[1]F16 elokeszito'!$A$7:$Q$134,2)))</f>
        <v xml:space="preserve">GYÜRE </v>
      </c>
      <c r="G78" s="126"/>
      <c r="H78" s="125"/>
      <c r="I78" s="127"/>
      <c r="J78" s="128" t="s">
        <v>64</v>
      </c>
      <c r="K78" s="129"/>
      <c r="L78" s="130"/>
      <c r="M78" s="129"/>
      <c r="N78" s="131"/>
      <c r="O78" s="129"/>
      <c r="P78" s="130"/>
      <c r="Q78" s="129"/>
      <c r="R78" s="131"/>
    </row>
    <row r="79" spans="1:19" s="119" customFormat="1" ht="9" customHeight="1" x14ac:dyDescent="0.25">
      <c r="A79" s="155"/>
      <c r="B79" s="156"/>
      <c r="C79" s="157"/>
      <c r="D79" s="158"/>
      <c r="E79" s="159">
        <v>8</v>
      </c>
      <c r="F79" s="160" t="str">
        <f>IF(E79&gt;$R$79,,UPPER(VLOOKUP(E79,'[1]F16 elokeszito'!$A$7:$Q$134,2)))</f>
        <v xml:space="preserve">ALMÁDI </v>
      </c>
      <c r="G79" s="161"/>
      <c r="H79" s="160"/>
      <c r="I79" s="162"/>
      <c r="J79" s="163" t="s">
        <v>65</v>
      </c>
      <c r="K79" s="136"/>
      <c r="L79" s="140"/>
      <c r="M79" s="136"/>
      <c r="N79" s="141"/>
      <c r="O79" s="136" t="str">
        <f>R4</f>
        <v>Izmendi Károly</v>
      </c>
      <c r="P79" s="140"/>
      <c r="Q79" s="136"/>
      <c r="R79" s="164">
        <f>MIN(8,'[1]F16 elokeszito'!Q5)</f>
        <v>8</v>
      </c>
    </row>
  </sheetData>
  <mergeCells count="2">
    <mergeCell ref="A4:C4"/>
    <mergeCell ref="Q41:R41"/>
  </mergeCells>
  <conditionalFormatting sqref="H37 H39 H7 H67 H9 H11 H13 H15 H17 H21 H41 H43 H45 H47 H49 H51 H19 H23 H25 H29 H31 H33 H35 H53 H55 H57 H59 H61 H63 H65 H69">
    <cfRule type="expression" dxfId="43" priority="3" stopIfTrue="1">
      <formula>AND($E7&lt;9,$C7&gt;0)</formula>
    </cfRule>
  </conditionalFormatting>
  <conditionalFormatting sqref="I8 I40 I16 M14 I20 M30 I24 I48 M46 I52 I32 I44 I36 I12 M62 I28 K18 K26 K34 K42 K50 K58 K66 K10 I56 I64 I68 I60 O22 O39 O54">
    <cfRule type="expression" dxfId="42" priority="4" stopIfTrue="1">
      <formula>AND($O$1="CU",I8="Umpire")</formula>
    </cfRule>
    <cfRule type="expression" dxfId="41" priority="5" stopIfTrue="1">
      <formula>AND($O$1="CU",I8&lt;&gt;"Umpire",J8&lt;&gt;"")</formula>
    </cfRule>
    <cfRule type="expression" dxfId="40" priority="6" stopIfTrue="1">
      <formula>AND($O$1="CU",I8&lt;&gt;"Umpire")</formula>
    </cfRule>
  </conditionalFormatting>
  <conditionalFormatting sqref="E67 E65 E63 E13 E61 E15 E17 E21 E19 E23 E25 E29 E31 E33 E37 E35 E39 E41 E43 E47 E49 E45 E51 E53 E55 E57 E59 E69">
    <cfRule type="expression" dxfId="39" priority="7" stopIfTrue="1">
      <formula>AND($E13&lt;9,$C13&gt;0)</formula>
    </cfRule>
  </conditionalFormatting>
  <conditionalFormatting sqref="M10 M18 M26 M34 M42 M50 M58 M66 O14 O30 O46 O62 Q22 Q54 K8 K12 K16 K20 K24 K28 K32 K36 K40 K44 K48 K52 K56 K60 K64 K68">
    <cfRule type="expression" dxfId="38" priority="8" stopIfTrue="1">
      <formula>J8="as"</formula>
    </cfRule>
    <cfRule type="expression" dxfId="37" priority="9" stopIfTrue="1">
      <formula>J8="bs"</formula>
    </cfRule>
  </conditionalFormatting>
  <conditionalFormatting sqref="J8 J12 J16 J20 J24 J28 J32 J36 J40 J44 J48 J52 J56 J60 J64 J68 L66 L58 L50 L42 L34 L26 L18 L10 N14 N30 N46 N62 R79 P54 P39 P22">
    <cfRule type="expression" dxfId="36" priority="10" stopIfTrue="1">
      <formula>$O$1="CU"</formula>
    </cfRule>
  </conditionalFormatting>
  <conditionalFormatting sqref="Q38">
    <cfRule type="expression" dxfId="35" priority="11" stopIfTrue="1">
      <formula>P39="as"</formula>
    </cfRule>
    <cfRule type="expression" dxfId="34" priority="12" stopIfTrue="1">
      <formula>P39="bs"</formula>
    </cfRule>
  </conditionalFormatting>
  <conditionalFormatting sqref="E7 E9 E11">
    <cfRule type="expression" dxfId="33" priority="13" stopIfTrue="1">
      <formula>$E7&lt;9</formula>
    </cfRule>
  </conditionalFormatting>
  <conditionalFormatting sqref="H27">
    <cfRule type="expression" dxfId="32" priority="1" stopIfTrue="1">
      <formula>AND($E27&lt;9,$C27&gt;0)</formula>
    </cfRule>
  </conditionalFormatting>
  <conditionalFormatting sqref="E27">
    <cfRule type="expression" dxfId="31" priority="2" stopIfTrue="1">
      <formula>AND($E27&lt;9,$C27&gt;0)</formula>
    </cfRule>
  </conditionalFormatting>
  <dataValidations count="1">
    <dataValidation type="list" allowBlank="1" showInputMessage="1" sqref="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84EBD8A1-CD09-4EB2-89BE-B689CC148C2D}">
      <formula1>$V$8:$V$17</formula1>
    </dataValidation>
  </dataValidations>
  <printOptions horizontalCentered="1"/>
  <pageMargins left="0.35" right="0.35" top="0.39" bottom="0.39" header="0" footer="0"/>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6"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CC246760-D5AA-4D4B-94F6-E7277019B1D9}">
          <x14:formula1>
            <xm:f>$U$7:$U$16</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I65580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I131116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I196652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I262188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I327724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I393260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I458796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I524332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I589868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I655404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I720940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I786476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I852012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I917548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I983084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I131120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I196656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I262192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I327728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I393264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I458800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I524336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I589872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I655408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I720944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I786480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I852016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I917552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I983088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I131136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I196672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I262208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I327744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I393280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I458816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I524352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I589888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I655424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I720960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I786496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I852032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I917568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I983104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I68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K66 JG66 TC66 ACY66 AMU66 AWQ66 BGM66 BQI66 CAE66 CKA66 CTW66 DDS66 DNO66 DXK66 EHG66 ERC66 FAY66 FKU66 FUQ66 GEM66 GOI66 GYE66 HIA66 HRW66 IBS66 ILO66 IVK66 JFG66 JPC66 JYY66 KIU66 KSQ66 LCM66 LMI66 LWE66 MGA66 MPW66 MZS66 NJO66 NTK66 ODG66 ONC66 OWY66 PGU66 PQQ66 QAM66 QKI66 QUE66 REA66 RNW66 RXS66 SHO66 SRK66 TBG66 TLC66 TUY66 UEU66 UOQ66 UYM66 VII66 VSE66 WCA66 WLW66 WVS66 K65602 JG65602 TC65602 ACY65602 AMU65602 AWQ65602 BGM65602 BQI65602 CAE65602 CKA65602 CTW65602 DDS65602 DNO65602 DXK65602 EHG65602 ERC65602 FAY65602 FKU65602 FUQ65602 GEM65602 GOI65602 GYE65602 HIA65602 HRW65602 IBS65602 ILO65602 IVK65602 JFG65602 JPC65602 JYY65602 KIU65602 KSQ65602 LCM65602 LMI65602 LWE65602 MGA65602 MPW65602 MZS65602 NJO65602 NTK65602 ODG65602 ONC65602 OWY65602 PGU65602 PQQ65602 QAM65602 QKI65602 QUE65602 REA65602 RNW65602 RXS65602 SHO65602 SRK65602 TBG65602 TLC65602 TUY65602 UEU65602 UOQ65602 UYM65602 VII65602 VSE65602 WCA65602 WLW65602 WVS65602 K131138 JG131138 TC131138 ACY131138 AMU131138 AWQ131138 BGM131138 BQI131138 CAE131138 CKA131138 CTW131138 DDS131138 DNO131138 DXK131138 EHG131138 ERC131138 FAY131138 FKU131138 FUQ131138 GEM131138 GOI131138 GYE131138 HIA131138 HRW131138 IBS131138 ILO131138 IVK131138 JFG131138 JPC131138 JYY131138 KIU131138 KSQ131138 LCM131138 LMI131138 LWE131138 MGA131138 MPW131138 MZS131138 NJO131138 NTK131138 ODG131138 ONC131138 OWY131138 PGU131138 PQQ131138 QAM131138 QKI131138 QUE131138 REA131138 RNW131138 RXS131138 SHO131138 SRK131138 TBG131138 TLC131138 TUY131138 UEU131138 UOQ131138 UYM131138 VII131138 VSE131138 WCA131138 WLW131138 WVS131138 K196674 JG196674 TC196674 ACY196674 AMU196674 AWQ196674 BGM196674 BQI196674 CAE196674 CKA196674 CTW196674 DDS196674 DNO196674 DXK196674 EHG196674 ERC196674 FAY196674 FKU196674 FUQ196674 GEM196674 GOI196674 GYE196674 HIA196674 HRW196674 IBS196674 ILO196674 IVK196674 JFG196674 JPC196674 JYY196674 KIU196674 KSQ196674 LCM196674 LMI196674 LWE196674 MGA196674 MPW196674 MZS196674 NJO196674 NTK196674 ODG196674 ONC196674 OWY196674 PGU196674 PQQ196674 QAM196674 QKI196674 QUE196674 REA196674 RNW196674 RXS196674 SHO196674 SRK196674 TBG196674 TLC196674 TUY196674 UEU196674 UOQ196674 UYM196674 VII196674 VSE196674 WCA196674 WLW196674 WVS196674 K262210 JG262210 TC262210 ACY262210 AMU262210 AWQ262210 BGM262210 BQI262210 CAE262210 CKA262210 CTW262210 DDS262210 DNO262210 DXK262210 EHG262210 ERC262210 FAY262210 FKU262210 FUQ262210 GEM262210 GOI262210 GYE262210 HIA262210 HRW262210 IBS262210 ILO262210 IVK262210 JFG262210 JPC262210 JYY262210 KIU262210 KSQ262210 LCM262210 LMI262210 LWE262210 MGA262210 MPW262210 MZS262210 NJO262210 NTK262210 ODG262210 ONC262210 OWY262210 PGU262210 PQQ262210 QAM262210 QKI262210 QUE262210 REA262210 RNW262210 RXS262210 SHO262210 SRK262210 TBG262210 TLC262210 TUY262210 UEU262210 UOQ262210 UYM262210 VII262210 VSE262210 WCA262210 WLW262210 WVS262210 K327746 JG327746 TC327746 ACY327746 AMU327746 AWQ327746 BGM327746 BQI327746 CAE327746 CKA327746 CTW327746 DDS327746 DNO327746 DXK327746 EHG327746 ERC327746 FAY327746 FKU327746 FUQ327746 GEM327746 GOI327746 GYE327746 HIA327746 HRW327746 IBS327746 ILO327746 IVK327746 JFG327746 JPC327746 JYY327746 KIU327746 KSQ327746 LCM327746 LMI327746 LWE327746 MGA327746 MPW327746 MZS327746 NJO327746 NTK327746 ODG327746 ONC327746 OWY327746 PGU327746 PQQ327746 QAM327746 QKI327746 QUE327746 REA327746 RNW327746 RXS327746 SHO327746 SRK327746 TBG327746 TLC327746 TUY327746 UEU327746 UOQ327746 UYM327746 VII327746 VSE327746 WCA327746 WLW327746 WVS327746 K393282 JG393282 TC393282 ACY393282 AMU393282 AWQ393282 BGM393282 BQI393282 CAE393282 CKA393282 CTW393282 DDS393282 DNO393282 DXK393282 EHG393282 ERC393282 FAY393282 FKU393282 FUQ393282 GEM393282 GOI393282 GYE393282 HIA393282 HRW393282 IBS393282 ILO393282 IVK393282 JFG393282 JPC393282 JYY393282 KIU393282 KSQ393282 LCM393282 LMI393282 LWE393282 MGA393282 MPW393282 MZS393282 NJO393282 NTK393282 ODG393282 ONC393282 OWY393282 PGU393282 PQQ393282 QAM393282 QKI393282 QUE393282 REA393282 RNW393282 RXS393282 SHO393282 SRK393282 TBG393282 TLC393282 TUY393282 UEU393282 UOQ393282 UYM393282 VII393282 VSE393282 WCA393282 WLW393282 WVS393282 K458818 JG458818 TC458818 ACY458818 AMU458818 AWQ458818 BGM458818 BQI458818 CAE458818 CKA458818 CTW458818 DDS458818 DNO458818 DXK458818 EHG458818 ERC458818 FAY458818 FKU458818 FUQ458818 GEM458818 GOI458818 GYE458818 HIA458818 HRW458818 IBS458818 ILO458818 IVK458818 JFG458818 JPC458818 JYY458818 KIU458818 KSQ458818 LCM458818 LMI458818 LWE458818 MGA458818 MPW458818 MZS458818 NJO458818 NTK458818 ODG458818 ONC458818 OWY458818 PGU458818 PQQ458818 QAM458818 QKI458818 QUE458818 REA458818 RNW458818 RXS458818 SHO458818 SRK458818 TBG458818 TLC458818 TUY458818 UEU458818 UOQ458818 UYM458818 VII458818 VSE458818 WCA458818 WLW458818 WVS458818 K524354 JG524354 TC524354 ACY524354 AMU524354 AWQ524354 BGM524354 BQI524354 CAE524354 CKA524354 CTW524354 DDS524354 DNO524354 DXK524354 EHG524354 ERC524354 FAY524354 FKU524354 FUQ524354 GEM524354 GOI524354 GYE524354 HIA524354 HRW524354 IBS524354 ILO524354 IVK524354 JFG524354 JPC524354 JYY524354 KIU524354 KSQ524354 LCM524354 LMI524354 LWE524354 MGA524354 MPW524354 MZS524354 NJO524354 NTK524354 ODG524354 ONC524354 OWY524354 PGU524354 PQQ524354 QAM524354 QKI524354 QUE524354 REA524354 RNW524354 RXS524354 SHO524354 SRK524354 TBG524354 TLC524354 TUY524354 UEU524354 UOQ524354 UYM524354 VII524354 VSE524354 WCA524354 WLW524354 WVS524354 K589890 JG589890 TC589890 ACY589890 AMU589890 AWQ589890 BGM589890 BQI589890 CAE589890 CKA589890 CTW589890 DDS589890 DNO589890 DXK589890 EHG589890 ERC589890 FAY589890 FKU589890 FUQ589890 GEM589890 GOI589890 GYE589890 HIA589890 HRW589890 IBS589890 ILO589890 IVK589890 JFG589890 JPC589890 JYY589890 KIU589890 KSQ589890 LCM589890 LMI589890 LWE589890 MGA589890 MPW589890 MZS589890 NJO589890 NTK589890 ODG589890 ONC589890 OWY589890 PGU589890 PQQ589890 QAM589890 QKI589890 QUE589890 REA589890 RNW589890 RXS589890 SHO589890 SRK589890 TBG589890 TLC589890 TUY589890 UEU589890 UOQ589890 UYM589890 VII589890 VSE589890 WCA589890 WLW589890 WVS589890 K655426 JG655426 TC655426 ACY655426 AMU655426 AWQ655426 BGM655426 BQI655426 CAE655426 CKA655426 CTW655426 DDS655426 DNO655426 DXK655426 EHG655426 ERC655426 FAY655426 FKU655426 FUQ655426 GEM655426 GOI655426 GYE655426 HIA655426 HRW655426 IBS655426 ILO655426 IVK655426 JFG655426 JPC655426 JYY655426 KIU655426 KSQ655426 LCM655426 LMI655426 LWE655426 MGA655426 MPW655426 MZS655426 NJO655426 NTK655426 ODG655426 ONC655426 OWY655426 PGU655426 PQQ655426 QAM655426 QKI655426 QUE655426 REA655426 RNW655426 RXS655426 SHO655426 SRK655426 TBG655426 TLC655426 TUY655426 UEU655426 UOQ655426 UYM655426 VII655426 VSE655426 WCA655426 WLW655426 WVS655426 K720962 JG720962 TC720962 ACY720962 AMU720962 AWQ720962 BGM720962 BQI720962 CAE720962 CKA720962 CTW720962 DDS720962 DNO720962 DXK720962 EHG720962 ERC720962 FAY720962 FKU720962 FUQ720962 GEM720962 GOI720962 GYE720962 HIA720962 HRW720962 IBS720962 ILO720962 IVK720962 JFG720962 JPC720962 JYY720962 KIU720962 KSQ720962 LCM720962 LMI720962 LWE720962 MGA720962 MPW720962 MZS720962 NJO720962 NTK720962 ODG720962 ONC720962 OWY720962 PGU720962 PQQ720962 QAM720962 QKI720962 QUE720962 REA720962 RNW720962 RXS720962 SHO720962 SRK720962 TBG720962 TLC720962 TUY720962 UEU720962 UOQ720962 UYM720962 VII720962 VSE720962 WCA720962 WLW720962 WVS720962 K786498 JG786498 TC786498 ACY786498 AMU786498 AWQ786498 BGM786498 BQI786498 CAE786498 CKA786498 CTW786498 DDS786498 DNO786498 DXK786498 EHG786498 ERC786498 FAY786498 FKU786498 FUQ786498 GEM786498 GOI786498 GYE786498 HIA786498 HRW786498 IBS786498 ILO786498 IVK786498 JFG786498 JPC786498 JYY786498 KIU786498 KSQ786498 LCM786498 LMI786498 LWE786498 MGA786498 MPW786498 MZS786498 NJO786498 NTK786498 ODG786498 ONC786498 OWY786498 PGU786498 PQQ786498 QAM786498 QKI786498 QUE786498 REA786498 RNW786498 RXS786498 SHO786498 SRK786498 TBG786498 TLC786498 TUY786498 UEU786498 UOQ786498 UYM786498 VII786498 VSE786498 WCA786498 WLW786498 WVS786498 K852034 JG852034 TC852034 ACY852034 AMU852034 AWQ852034 BGM852034 BQI852034 CAE852034 CKA852034 CTW852034 DDS852034 DNO852034 DXK852034 EHG852034 ERC852034 FAY852034 FKU852034 FUQ852034 GEM852034 GOI852034 GYE852034 HIA852034 HRW852034 IBS852034 ILO852034 IVK852034 JFG852034 JPC852034 JYY852034 KIU852034 KSQ852034 LCM852034 LMI852034 LWE852034 MGA852034 MPW852034 MZS852034 NJO852034 NTK852034 ODG852034 ONC852034 OWY852034 PGU852034 PQQ852034 QAM852034 QKI852034 QUE852034 REA852034 RNW852034 RXS852034 SHO852034 SRK852034 TBG852034 TLC852034 TUY852034 UEU852034 UOQ852034 UYM852034 VII852034 VSE852034 WCA852034 WLW852034 WVS852034 K917570 JG917570 TC917570 ACY917570 AMU917570 AWQ917570 BGM917570 BQI917570 CAE917570 CKA917570 CTW917570 DDS917570 DNO917570 DXK917570 EHG917570 ERC917570 FAY917570 FKU917570 FUQ917570 GEM917570 GOI917570 GYE917570 HIA917570 HRW917570 IBS917570 ILO917570 IVK917570 JFG917570 JPC917570 JYY917570 KIU917570 KSQ917570 LCM917570 LMI917570 LWE917570 MGA917570 MPW917570 MZS917570 NJO917570 NTK917570 ODG917570 ONC917570 OWY917570 PGU917570 PQQ917570 QAM917570 QKI917570 QUE917570 REA917570 RNW917570 RXS917570 SHO917570 SRK917570 TBG917570 TLC917570 TUY917570 UEU917570 UOQ917570 UYM917570 VII917570 VSE917570 WCA917570 WLW917570 WVS917570 K983106 JG983106 TC983106 ACY983106 AMU983106 AWQ983106 BGM983106 BQI983106 CAE983106 CKA983106 CTW983106 DDS983106 DNO983106 DXK983106 EHG983106 ERC983106 FAY983106 FKU983106 FUQ983106 GEM983106 GOI983106 GYE983106 HIA983106 HRW983106 IBS983106 ILO983106 IVK983106 JFG983106 JPC983106 JYY983106 KIU983106 KSQ983106 LCM983106 LMI983106 LWE983106 MGA983106 MPW983106 MZS983106 NJO983106 NTK983106 ODG983106 ONC983106 OWY983106 PGU983106 PQQ983106 QAM983106 QKI983106 QUE983106 REA983106 RNW983106 RXS983106 SHO983106 SRK983106 TBG983106 TLC983106 TUY983106 UEU983106 UOQ983106 UYM983106 VII983106 VSE983106 WCA983106 WLW983106 WVS983106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M65598 JI65598 TE65598 ADA65598 AMW65598 AWS65598 BGO65598 BQK65598 CAG65598 CKC65598 CTY65598 DDU65598 DNQ65598 DXM65598 EHI65598 ERE65598 FBA65598 FKW65598 FUS65598 GEO65598 GOK65598 GYG65598 HIC65598 HRY65598 IBU65598 ILQ65598 IVM65598 JFI65598 JPE65598 JZA65598 KIW65598 KSS65598 LCO65598 LMK65598 LWG65598 MGC65598 MPY65598 MZU65598 NJQ65598 NTM65598 ODI65598 ONE65598 OXA65598 PGW65598 PQS65598 QAO65598 QKK65598 QUG65598 REC65598 RNY65598 RXU65598 SHQ65598 SRM65598 TBI65598 TLE65598 TVA65598 UEW65598 UOS65598 UYO65598 VIK65598 VSG65598 WCC65598 WLY65598 WVU65598 M131134 JI131134 TE131134 ADA131134 AMW131134 AWS131134 BGO131134 BQK131134 CAG131134 CKC131134 CTY131134 DDU131134 DNQ131134 DXM131134 EHI131134 ERE131134 FBA131134 FKW131134 FUS131134 GEO131134 GOK131134 GYG131134 HIC131134 HRY131134 IBU131134 ILQ131134 IVM131134 JFI131134 JPE131134 JZA131134 KIW131134 KSS131134 LCO131134 LMK131134 LWG131134 MGC131134 MPY131134 MZU131134 NJQ131134 NTM131134 ODI131134 ONE131134 OXA131134 PGW131134 PQS131134 QAO131134 QKK131134 QUG131134 REC131134 RNY131134 RXU131134 SHQ131134 SRM131134 TBI131134 TLE131134 TVA131134 UEW131134 UOS131134 UYO131134 VIK131134 VSG131134 WCC131134 WLY131134 WVU131134 M196670 JI196670 TE196670 ADA196670 AMW196670 AWS196670 BGO196670 BQK196670 CAG196670 CKC196670 CTY196670 DDU196670 DNQ196670 DXM196670 EHI196670 ERE196670 FBA196670 FKW196670 FUS196670 GEO196670 GOK196670 GYG196670 HIC196670 HRY196670 IBU196670 ILQ196670 IVM196670 JFI196670 JPE196670 JZA196670 KIW196670 KSS196670 LCO196670 LMK196670 LWG196670 MGC196670 MPY196670 MZU196670 NJQ196670 NTM196670 ODI196670 ONE196670 OXA196670 PGW196670 PQS196670 QAO196670 QKK196670 QUG196670 REC196670 RNY196670 RXU196670 SHQ196670 SRM196670 TBI196670 TLE196670 TVA196670 UEW196670 UOS196670 UYO196670 VIK196670 VSG196670 WCC196670 WLY196670 WVU196670 M262206 JI262206 TE262206 ADA262206 AMW262206 AWS262206 BGO262206 BQK262206 CAG262206 CKC262206 CTY262206 DDU262206 DNQ262206 DXM262206 EHI262206 ERE262206 FBA262206 FKW262206 FUS262206 GEO262206 GOK262206 GYG262206 HIC262206 HRY262206 IBU262206 ILQ262206 IVM262206 JFI262206 JPE262206 JZA262206 KIW262206 KSS262206 LCO262206 LMK262206 LWG262206 MGC262206 MPY262206 MZU262206 NJQ262206 NTM262206 ODI262206 ONE262206 OXA262206 PGW262206 PQS262206 QAO262206 QKK262206 QUG262206 REC262206 RNY262206 RXU262206 SHQ262206 SRM262206 TBI262206 TLE262206 TVA262206 UEW262206 UOS262206 UYO262206 VIK262206 VSG262206 WCC262206 WLY262206 WVU262206 M327742 JI327742 TE327742 ADA327742 AMW327742 AWS327742 BGO327742 BQK327742 CAG327742 CKC327742 CTY327742 DDU327742 DNQ327742 DXM327742 EHI327742 ERE327742 FBA327742 FKW327742 FUS327742 GEO327742 GOK327742 GYG327742 HIC327742 HRY327742 IBU327742 ILQ327742 IVM327742 JFI327742 JPE327742 JZA327742 KIW327742 KSS327742 LCO327742 LMK327742 LWG327742 MGC327742 MPY327742 MZU327742 NJQ327742 NTM327742 ODI327742 ONE327742 OXA327742 PGW327742 PQS327742 QAO327742 QKK327742 QUG327742 REC327742 RNY327742 RXU327742 SHQ327742 SRM327742 TBI327742 TLE327742 TVA327742 UEW327742 UOS327742 UYO327742 VIK327742 VSG327742 WCC327742 WLY327742 WVU327742 M393278 JI393278 TE393278 ADA393278 AMW393278 AWS393278 BGO393278 BQK393278 CAG393278 CKC393278 CTY393278 DDU393278 DNQ393278 DXM393278 EHI393278 ERE393278 FBA393278 FKW393278 FUS393278 GEO393278 GOK393278 GYG393278 HIC393278 HRY393278 IBU393278 ILQ393278 IVM393278 JFI393278 JPE393278 JZA393278 KIW393278 KSS393278 LCO393278 LMK393278 LWG393278 MGC393278 MPY393278 MZU393278 NJQ393278 NTM393278 ODI393278 ONE393278 OXA393278 PGW393278 PQS393278 QAO393278 QKK393278 QUG393278 REC393278 RNY393278 RXU393278 SHQ393278 SRM393278 TBI393278 TLE393278 TVA393278 UEW393278 UOS393278 UYO393278 VIK393278 VSG393278 WCC393278 WLY393278 WVU393278 M458814 JI458814 TE458814 ADA458814 AMW458814 AWS458814 BGO458814 BQK458814 CAG458814 CKC458814 CTY458814 DDU458814 DNQ458814 DXM458814 EHI458814 ERE458814 FBA458814 FKW458814 FUS458814 GEO458814 GOK458814 GYG458814 HIC458814 HRY458814 IBU458814 ILQ458814 IVM458814 JFI458814 JPE458814 JZA458814 KIW458814 KSS458814 LCO458814 LMK458814 LWG458814 MGC458814 MPY458814 MZU458814 NJQ458814 NTM458814 ODI458814 ONE458814 OXA458814 PGW458814 PQS458814 QAO458814 QKK458814 QUG458814 REC458814 RNY458814 RXU458814 SHQ458814 SRM458814 TBI458814 TLE458814 TVA458814 UEW458814 UOS458814 UYO458814 VIK458814 VSG458814 WCC458814 WLY458814 WVU458814 M524350 JI524350 TE524350 ADA524350 AMW524350 AWS524350 BGO524350 BQK524350 CAG524350 CKC524350 CTY524350 DDU524350 DNQ524350 DXM524350 EHI524350 ERE524350 FBA524350 FKW524350 FUS524350 GEO524350 GOK524350 GYG524350 HIC524350 HRY524350 IBU524350 ILQ524350 IVM524350 JFI524350 JPE524350 JZA524350 KIW524350 KSS524350 LCO524350 LMK524350 LWG524350 MGC524350 MPY524350 MZU524350 NJQ524350 NTM524350 ODI524350 ONE524350 OXA524350 PGW524350 PQS524350 QAO524350 QKK524350 QUG524350 REC524350 RNY524350 RXU524350 SHQ524350 SRM524350 TBI524350 TLE524350 TVA524350 UEW524350 UOS524350 UYO524350 VIK524350 VSG524350 WCC524350 WLY524350 WVU524350 M589886 JI589886 TE589886 ADA589886 AMW589886 AWS589886 BGO589886 BQK589886 CAG589886 CKC589886 CTY589886 DDU589886 DNQ589886 DXM589886 EHI589886 ERE589886 FBA589886 FKW589886 FUS589886 GEO589886 GOK589886 GYG589886 HIC589886 HRY589886 IBU589886 ILQ589886 IVM589886 JFI589886 JPE589886 JZA589886 KIW589886 KSS589886 LCO589886 LMK589886 LWG589886 MGC589886 MPY589886 MZU589886 NJQ589886 NTM589886 ODI589886 ONE589886 OXA589886 PGW589886 PQS589886 QAO589886 QKK589886 QUG589886 REC589886 RNY589886 RXU589886 SHQ589886 SRM589886 TBI589886 TLE589886 TVA589886 UEW589886 UOS589886 UYO589886 VIK589886 VSG589886 WCC589886 WLY589886 WVU589886 M655422 JI655422 TE655422 ADA655422 AMW655422 AWS655422 BGO655422 BQK655422 CAG655422 CKC655422 CTY655422 DDU655422 DNQ655422 DXM655422 EHI655422 ERE655422 FBA655422 FKW655422 FUS655422 GEO655422 GOK655422 GYG655422 HIC655422 HRY655422 IBU655422 ILQ655422 IVM655422 JFI655422 JPE655422 JZA655422 KIW655422 KSS655422 LCO655422 LMK655422 LWG655422 MGC655422 MPY655422 MZU655422 NJQ655422 NTM655422 ODI655422 ONE655422 OXA655422 PGW655422 PQS655422 QAO655422 QKK655422 QUG655422 REC655422 RNY655422 RXU655422 SHQ655422 SRM655422 TBI655422 TLE655422 TVA655422 UEW655422 UOS655422 UYO655422 VIK655422 VSG655422 WCC655422 WLY655422 WVU655422 M720958 JI720958 TE720958 ADA720958 AMW720958 AWS720958 BGO720958 BQK720958 CAG720958 CKC720958 CTY720958 DDU720958 DNQ720958 DXM720958 EHI720958 ERE720958 FBA720958 FKW720958 FUS720958 GEO720958 GOK720958 GYG720958 HIC720958 HRY720958 IBU720958 ILQ720958 IVM720958 JFI720958 JPE720958 JZA720958 KIW720958 KSS720958 LCO720958 LMK720958 LWG720958 MGC720958 MPY720958 MZU720958 NJQ720958 NTM720958 ODI720958 ONE720958 OXA720958 PGW720958 PQS720958 QAO720958 QKK720958 QUG720958 REC720958 RNY720958 RXU720958 SHQ720958 SRM720958 TBI720958 TLE720958 TVA720958 UEW720958 UOS720958 UYO720958 VIK720958 VSG720958 WCC720958 WLY720958 WVU720958 M786494 JI786494 TE786494 ADA786494 AMW786494 AWS786494 BGO786494 BQK786494 CAG786494 CKC786494 CTY786494 DDU786494 DNQ786494 DXM786494 EHI786494 ERE786494 FBA786494 FKW786494 FUS786494 GEO786494 GOK786494 GYG786494 HIC786494 HRY786494 IBU786494 ILQ786494 IVM786494 JFI786494 JPE786494 JZA786494 KIW786494 KSS786494 LCO786494 LMK786494 LWG786494 MGC786494 MPY786494 MZU786494 NJQ786494 NTM786494 ODI786494 ONE786494 OXA786494 PGW786494 PQS786494 QAO786494 QKK786494 QUG786494 REC786494 RNY786494 RXU786494 SHQ786494 SRM786494 TBI786494 TLE786494 TVA786494 UEW786494 UOS786494 UYO786494 VIK786494 VSG786494 WCC786494 WLY786494 WVU786494 M852030 JI852030 TE852030 ADA852030 AMW852030 AWS852030 BGO852030 BQK852030 CAG852030 CKC852030 CTY852030 DDU852030 DNQ852030 DXM852030 EHI852030 ERE852030 FBA852030 FKW852030 FUS852030 GEO852030 GOK852030 GYG852030 HIC852030 HRY852030 IBU852030 ILQ852030 IVM852030 JFI852030 JPE852030 JZA852030 KIW852030 KSS852030 LCO852030 LMK852030 LWG852030 MGC852030 MPY852030 MZU852030 NJQ852030 NTM852030 ODI852030 ONE852030 OXA852030 PGW852030 PQS852030 QAO852030 QKK852030 QUG852030 REC852030 RNY852030 RXU852030 SHQ852030 SRM852030 TBI852030 TLE852030 TVA852030 UEW852030 UOS852030 UYO852030 VIK852030 VSG852030 WCC852030 WLY852030 WVU852030 M917566 JI917566 TE917566 ADA917566 AMW917566 AWS917566 BGO917566 BQK917566 CAG917566 CKC917566 CTY917566 DDU917566 DNQ917566 DXM917566 EHI917566 ERE917566 FBA917566 FKW917566 FUS917566 GEO917566 GOK917566 GYG917566 HIC917566 HRY917566 IBU917566 ILQ917566 IVM917566 JFI917566 JPE917566 JZA917566 KIW917566 KSS917566 LCO917566 LMK917566 LWG917566 MGC917566 MPY917566 MZU917566 NJQ917566 NTM917566 ODI917566 ONE917566 OXA917566 PGW917566 PQS917566 QAO917566 QKK917566 QUG917566 REC917566 RNY917566 RXU917566 SHQ917566 SRM917566 TBI917566 TLE917566 TVA917566 UEW917566 UOS917566 UYO917566 VIK917566 VSG917566 WCC917566 WLY917566 WVU917566 M983102 JI983102 TE983102 ADA983102 AMW983102 AWS983102 BGO983102 BQK983102 CAG983102 CKC983102 CTY983102 DDU983102 DNQ983102 DXM983102 EHI983102 ERE983102 FBA983102 FKW983102 FUS983102 GEO983102 GOK983102 GYG983102 HIC983102 HRY983102 IBU983102 ILQ983102 IVM983102 JFI983102 JPE983102 JZA983102 KIW983102 KSS983102 LCO983102 LMK983102 LWG983102 MGC983102 MPY983102 MZU983102 NJQ983102 NTM983102 ODI983102 ONE983102 OXA983102 PGW983102 PQS983102 QAO983102 QKK983102 QUG983102 REC983102 RNY983102 RXU983102 SHQ983102 SRM983102 TBI983102 TLE983102 TVA983102 UEW983102 UOS983102 UYO983102 VIK983102 VSG983102 WCC983102 WLY983102 WVU983102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6491-E52A-4DCA-9734-16B9F9D3AE03}">
  <sheetPr codeName="Sheet140">
    <tabColor indexed="11"/>
    <pageSetUpPr fitToPage="1"/>
  </sheetPr>
  <dimension ref="A1:AK79"/>
  <sheetViews>
    <sheetView showGridLines="0" showZeros="0" topLeftCell="A22" workbookViewId="0">
      <selection activeCell="Q38" sqref="Q38"/>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65" customWidth="1"/>
    <col min="11" max="11" width="10.6640625" customWidth="1"/>
    <col min="12" max="12" width="1.6640625" style="165" customWidth="1"/>
    <col min="13" max="13" width="10.6640625" customWidth="1"/>
    <col min="14" max="14" width="1.6640625" style="166" customWidth="1"/>
    <col min="15" max="15" width="10.6640625" customWidth="1"/>
    <col min="16" max="16" width="1.6640625" style="165" customWidth="1"/>
    <col min="17" max="17" width="10.6640625" customWidth="1"/>
    <col min="18" max="18" width="1.6640625" style="166" customWidth="1"/>
    <col min="19" max="19" width="0" hidden="1" customWidth="1"/>
    <col min="20" max="20" width="8.6640625" customWidth="1"/>
    <col min="21" max="21" width="9.109375" hidden="1" customWidth="1"/>
    <col min="25" max="34" width="9.109375" hidden="1" customWidth="1"/>
    <col min="35" max="37" width="9.109375" customWidth="1"/>
    <col min="257" max="258" width="3.33203125" customWidth="1"/>
    <col min="259" max="259" width="4.6640625" customWidth="1"/>
    <col min="260" max="260" width="6.6640625" customWidth="1"/>
    <col min="261" max="261" width="4.33203125" customWidth="1"/>
    <col min="262" max="262" width="12.6640625" customWidth="1"/>
    <col min="263" max="263" width="2.66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6.6640625" customWidth="1"/>
    <col min="517" max="517" width="4.33203125" customWidth="1"/>
    <col min="518" max="518" width="12.6640625" customWidth="1"/>
    <col min="519" max="519" width="2.66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6.6640625" customWidth="1"/>
    <col min="773" max="773" width="4.33203125" customWidth="1"/>
    <col min="774" max="774" width="12.6640625" customWidth="1"/>
    <col min="775" max="775" width="2.66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6.6640625" customWidth="1"/>
    <col min="1029" max="1029" width="4.33203125" customWidth="1"/>
    <col min="1030" max="1030" width="12.6640625" customWidth="1"/>
    <col min="1031" max="1031" width="2.66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6.6640625" customWidth="1"/>
    <col min="1285" max="1285" width="4.33203125" customWidth="1"/>
    <col min="1286" max="1286" width="12.6640625" customWidth="1"/>
    <col min="1287" max="1287" width="2.66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6.6640625" customWidth="1"/>
    <col min="1541" max="1541" width="4.33203125" customWidth="1"/>
    <col min="1542" max="1542" width="12.6640625" customWidth="1"/>
    <col min="1543" max="1543" width="2.66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6.6640625" customWidth="1"/>
    <col min="1797" max="1797" width="4.33203125" customWidth="1"/>
    <col min="1798" max="1798" width="12.6640625" customWidth="1"/>
    <col min="1799" max="1799" width="2.66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6.6640625" customWidth="1"/>
    <col min="2053" max="2053" width="4.33203125" customWidth="1"/>
    <col min="2054" max="2054" width="12.6640625" customWidth="1"/>
    <col min="2055" max="2055" width="2.66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6.6640625" customWidth="1"/>
    <col min="2309" max="2309" width="4.33203125" customWidth="1"/>
    <col min="2310" max="2310" width="12.6640625" customWidth="1"/>
    <col min="2311" max="2311" width="2.66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6.6640625" customWidth="1"/>
    <col min="2565" max="2565" width="4.33203125" customWidth="1"/>
    <col min="2566" max="2566" width="12.6640625" customWidth="1"/>
    <col min="2567" max="2567" width="2.66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6.6640625" customWidth="1"/>
    <col min="2821" max="2821" width="4.33203125" customWidth="1"/>
    <col min="2822" max="2822" width="12.6640625" customWidth="1"/>
    <col min="2823" max="2823" width="2.66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6.6640625" customWidth="1"/>
    <col min="3077" max="3077" width="4.33203125" customWidth="1"/>
    <col min="3078" max="3078" width="12.6640625" customWidth="1"/>
    <col min="3079" max="3079" width="2.66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6.6640625" customWidth="1"/>
    <col min="3333" max="3333" width="4.33203125" customWidth="1"/>
    <col min="3334" max="3334" width="12.6640625" customWidth="1"/>
    <col min="3335" max="3335" width="2.66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6.6640625" customWidth="1"/>
    <col min="3589" max="3589" width="4.33203125" customWidth="1"/>
    <col min="3590" max="3590" width="12.6640625" customWidth="1"/>
    <col min="3591" max="3591" width="2.66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6.6640625" customWidth="1"/>
    <col min="3845" max="3845" width="4.33203125" customWidth="1"/>
    <col min="3846" max="3846" width="12.6640625" customWidth="1"/>
    <col min="3847" max="3847" width="2.66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6.6640625" customWidth="1"/>
    <col min="4101" max="4101" width="4.33203125" customWidth="1"/>
    <col min="4102" max="4102" width="12.6640625" customWidth="1"/>
    <col min="4103" max="4103" width="2.66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6.6640625" customWidth="1"/>
    <col min="4357" max="4357" width="4.33203125" customWidth="1"/>
    <col min="4358" max="4358" width="12.6640625" customWidth="1"/>
    <col min="4359" max="4359" width="2.66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6.6640625" customWidth="1"/>
    <col min="4613" max="4613" width="4.33203125" customWidth="1"/>
    <col min="4614" max="4614" width="12.6640625" customWidth="1"/>
    <col min="4615" max="4615" width="2.66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6.6640625" customWidth="1"/>
    <col min="4869" max="4869" width="4.33203125" customWidth="1"/>
    <col min="4870" max="4870" width="12.6640625" customWidth="1"/>
    <col min="4871" max="4871" width="2.66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6.6640625" customWidth="1"/>
    <col min="5125" max="5125" width="4.33203125" customWidth="1"/>
    <col min="5126" max="5126" width="12.6640625" customWidth="1"/>
    <col min="5127" max="5127" width="2.66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6.6640625" customWidth="1"/>
    <col min="5381" max="5381" width="4.33203125" customWidth="1"/>
    <col min="5382" max="5382" width="12.6640625" customWidth="1"/>
    <col min="5383" max="5383" width="2.66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6.6640625" customWidth="1"/>
    <col min="5637" max="5637" width="4.33203125" customWidth="1"/>
    <col min="5638" max="5638" width="12.6640625" customWidth="1"/>
    <col min="5639" max="5639" width="2.66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6.6640625" customWidth="1"/>
    <col min="5893" max="5893" width="4.33203125" customWidth="1"/>
    <col min="5894" max="5894" width="12.6640625" customWidth="1"/>
    <col min="5895" max="5895" width="2.66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6.6640625" customWidth="1"/>
    <col min="6149" max="6149" width="4.33203125" customWidth="1"/>
    <col min="6150" max="6150" width="12.6640625" customWidth="1"/>
    <col min="6151" max="6151" width="2.66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6.6640625" customWidth="1"/>
    <col min="6405" max="6405" width="4.33203125" customWidth="1"/>
    <col min="6406" max="6406" width="12.6640625" customWidth="1"/>
    <col min="6407" max="6407" width="2.66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6.6640625" customWidth="1"/>
    <col min="6661" max="6661" width="4.33203125" customWidth="1"/>
    <col min="6662" max="6662" width="12.6640625" customWidth="1"/>
    <col min="6663" max="6663" width="2.66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6.6640625" customWidth="1"/>
    <col min="6917" max="6917" width="4.33203125" customWidth="1"/>
    <col min="6918" max="6918" width="12.6640625" customWidth="1"/>
    <col min="6919" max="6919" width="2.66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6.6640625" customWidth="1"/>
    <col min="7173" max="7173" width="4.33203125" customWidth="1"/>
    <col min="7174" max="7174" width="12.6640625" customWidth="1"/>
    <col min="7175" max="7175" width="2.66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6.6640625" customWidth="1"/>
    <col min="7429" max="7429" width="4.33203125" customWidth="1"/>
    <col min="7430" max="7430" width="12.6640625" customWidth="1"/>
    <col min="7431" max="7431" width="2.66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6.6640625" customWidth="1"/>
    <col min="7685" max="7685" width="4.33203125" customWidth="1"/>
    <col min="7686" max="7686" width="12.6640625" customWidth="1"/>
    <col min="7687" max="7687" width="2.66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6.6640625" customWidth="1"/>
    <col min="7941" max="7941" width="4.33203125" customWidth="1"/>
    <col min="7942" max="7942" width="12.6640625" customWidth="1"/>
    <col min="7943" max="7943" width="2.66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6.6640625" customWidth="1"/>
    <col min="8197" max="8197" width="4.33203125" customWidth="1"/>
    <col min="8198" max="8198" width="12.6640625" customWidth="1"/>
    <col min="8199" max="8199" width="2.66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6.6640625" customWidth="1"/>
    <col min="8453" max="8453" width="4.33203125" customWidth="1"/>
    <col min="8454" max="8454" width="12.6640625" customWidth="1"/>
    <col min="8455" max="8455" width="2.66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6.6640625" customWidth="1"/>
    <col min="8709" max="8709" width="4.33203125" customWidth="1"/>
    <col min="8710" max="8710" width="12.6640625" customWidth="1"/>
    <col min="8711" max="8711" width="2.66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6.6640625" customWidth="1"/>
    <col min="8965" max="8965" width="4.33203125" customWidth="1"/>
    <col min="8966" max="8966" width="12.6640625" customWidth="1"/>
    <col min="8967" max="8967" width="2.66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6.6640625" customWidth="1"/>
    <col min="9221" max="9221" width="4.33203125" customWidth="1"/>
    <col min="9222" max="9222" width="12.6640625" customWidth="1"/>
    <col min="9223" max="9223" width="2.66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6.6640625" customWidth="1"/>
    <col min="9477" max="9477" width="4.33203125" customWidth="1"/>
    <col min="9478" max="9478" width="12.6640625" customWidth="1"/>
    <col min="9479" max="9479" width="2.66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6.6640625" customWidth="1"/>
    <col min="9733" max="9733" width="4.33203125" customWidth="1"/>
    <col min="9734" max="9734" width="12.6640625" customWidth="1"/>
    <col min="9735" max="9735" width="2.66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6.6640625" customWidth="1"/>
    <col min="9989" max="9989" width="4.33203125" customWidth="1"/>
    <col min="9990" max="9990" width="12.6640625" customWidth="1"/>
    <col min="9991" max="9991" width="2.66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6.6640625" customWidth="1"/>
    <col min="10245" max="10245" width="4.33203125" customWidth="1"/>
    <col min="10246" max="10246" width="12.6640625" customWidth="1"/>
    <col min="10247" max="10247" width="2.66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6.6640625" customWidth="1"/>
    <col min="10501" max="10501" width="4.33203125" customWidth="1"/>
    <col min="10502" max="10502" width="12.6640625" customWidth="1"/>
    <col min="10503" max="10503" width="2.66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6.6640625" customWidth="1"/>
    <col min="10757" max="10757" width="4.33203125" customWidth="1"/>
    <col min="10758" max="10758" width="12.6640625" customWidth="1"/>
    <col min="10759" max="10759" width="2.66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6.6640625" customWidth="1"/>
    <col min="11013" max="11013" width="4.33203125" customWidth="1"/>
    <col min="11014" max="11014" width="12.6640625" customWidth="1"/>
    <col min="11015" max="11015" width="2.66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6.6640625" customWidth="1"/>
    <col min="11269" max="11269" width="4.33203125" customWidth="1"/>
    <col min="11270" max="11270" width="12.6640625" customWidth="1"/>
    <col min="11271" max="11271" width="2.66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6.6640625" customWidth="1"/>
    <col min="11525" max="11525" width="4.33203125" customWidth="1"/>
    <col min="11526" max="11526" width="12.6640625" customWidth="1"/>
    <col min="11527" max="11527" width="2.66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6.6640625" customWidth="1"/>
    <col min="11781" max="11781" width="4.33203125" customWidth="1"/>
    <col min="11782" max="11782" width="12.6640625" customWidth="1"/>
    <col min="11783" max="11783" width="2.66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6.6640625" customWidth="1"/>
    <col min="12037" max="12037" width="4.33203125" customWidth="1"/>
    <col min="12038" max="12038" width="12.6640625" customWidth="1"/>
    <col min="12039" max="12039" width="2.66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6.6640625" customWidth="1"/>
    <col min="12293" max="12293" width="4.33203125" customWidth="1"/>
    <col min="12294" max="12294" width="12.6640625" customWidth="1"/>
    <col min="12295" max="12295" width="2.66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6.6640625" customWidth="1"/>
    <col min="12549" max="12549" width="4.33203125" customWidth="1"/>
    <col min="12550" max="12550" width="12.6640625" customWidth="1"/>
    <col min="12551" max="12551" width="2.66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6.6640625" customWidth="1"/>
    <col min="12805" max="12805" width="4.33203125" customWidth="1"/>
    <col min="12806" max="12806" width="12.6640625" customWidth="1"/>
    <col min="12807" max="12807" width="2.66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6.6640625" customWidth="1"/>
    <col min="13061" max="13061" width="4.33203125" customWidth="1"/>
    <col min="13062" max="13062" width="12.6640625" customWidth="1"/>
    <col min="13063" max="13063" width="2.66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6.6640625" customWidth="1"/>
    <col min="13317" max="13317" width="4.33203125" customWidth="1"/>
    <col min="13318" max="13318" width="12.6640625" customWidth="1"/>
    <col min="13319" max="13319" width="2.66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6.6640625" customWidth="1"/>
    <col min="13573" max="13573" width="4.33203125" customWidth="1"/>
    <col min="13574" max="13574" width="12.6640625" customWidth="1"/>
    <col min="13575" max="13575" width="2.66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6.6640625" customWidth="1"/>
    <col min="13829" max="13829" width="4.33203125" customWidth="1"/>
    <col min="13830" max="13830" width="12.6640625" customWidth="1"/>
    <col min="13831" max="13831" width="2.66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6.6640625" customWidth="1"/>
    <col min="14085" max="14085" width="4.33203125" customWidth="1"/>
    <col min="14086" max="14086" width="12.6640625" customWidth="1"/>
    <col min="14087" max="14087" width="2.66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6.6640625" customWidth="1"/>
    <col min="14341" max="14341" width="4.33203125" customWidth="1"/>
    <col min="14342" max="14342" width="12.6640625" customWidth="1"/>
    <col min="14343" max="14343" width="2.66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6.6640625" customWidth="1"/>
    <col min="14597" max="14597" width="4.33203125" customWidth="1"/>
    <col min="14598" max="14598" width="12.6640625" customWidth="1"/>
    <col min="14599" max="14599" width="2.66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6.6640625" customWidth="1"/>
    <col min="14853" max="14853" width="4.33203125" customWidth="1"/>
    <col min="14854" max="14854" width="12.6640625" customWidth="1"/>
    <col min="14855" max="14855" width="2.66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6.6640625" customWidth="1"/>
    <col min="15109" max="15109" width="4.33203125" customWidth="1"/>
    <col min="15110" max="15110" width="12.6640625" customWidth="1"/>
    <col min="15111" max="15111" width="2.66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6.6640625" customWidth="1"/>
    <col min="15365" max="15365" width="4.33203125" customWidth="1"/>
    <col min="15366" max="15366" width="12.6640625" customWidth="1"/>
    <col min="15367" max="15367" width="2.66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6.6640625" customWidth="1"/>
    <col min="15621" max="15621" width="4.33203125" customWidth="1"/>
    <col min="15622" max="15622" width="12.6640625" customWidth="1"/>
    <col min="15623" max="15623" width="2.66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6.6640625" customWidth="1"/>
    <col min="15877" max="15877" width="4.33203125" customWidth="1"/>
    <col min="15878" max="15878" width="12.6640625" customWidth="1"/>
    <col min="15879" max="15879" width="2.66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6.6640625" customWidth="1"/>
    <col min="16133" max="16133" width="4.33203125" customWidth="1"/>
    <col min="16134" max="16134" width="12.6640625" customWidth="1"/>
    <col min="16135" max="16135" width="2.66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37" s="8" customFormat="1" ht="21.75" customHeight="1" x14ac:dyDescent="0.25">
      <c r="A1" s="1" t="str">
        <f>[1]Altalanos!$A$6</f>
        <v>Fehérvár Kupa</v>
      </c>
      <c r="B1" s="1"/>
      <c r="C1" s="2"/>
      <c r="D1" s="2"/>
      <c r="E1" s="2"/>
      <c r="F1" s="2"/>
      <c r="G1" s="2"/>
      <c r="H1" s="2"/>
      <c r="I1" s="3"/>
      <c r="J1" s="4"/>
      <c r="K1" s="5" t="s">
        <v>0</v>
      </c>
      <c r="L1" s="6"/>
      <c r="M1" s="7"/>
      <c r="N1" s="4"/>
      <c r="O1" s="4" t="s">
        <v>1</v>
      </c>
      <c r="P1" s="4"/>
      <c r="Q1" s="2"/>
      <c r="R1" s="4"/>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row>
    <row r="2" spans="1:37" s="13" customFormat="1" x14ac:dyDescent="0.25">
      <c r="A2" s="11" t="s">
        <v>2</v>
      </c>
      <c r="B2" s="12"/>
      <c r="C2" s="12"/>
      <c r="E2" s="167" t="str">
        <f>[1]Altalanos!$B$8</f>
        <v>L16</v>
      </c>
      <c r="F2" s="12"/>
      <c r="G2" s="14"/>
      <c r="H2" s="15"/>
      <c r="I2" s="15"/>
      <c r="J2" s="16"/>
      <c r="K2" s="6"/>
      <c r="L2" s="6"/>
      <c r="M2" s="6"/>
      <c r="N2" s="16"/>
      <c r="O2" s="15"/>
      <c r="P2" s="16"/>
      <c r="Q2" s="15"/>
      <c r="R2" s="16"/>
      <c r="Y2" s="17"/>
      <c r="Z2" s="18"/>
      <c r="AA2" s="18" t="s">
        <v>3</v>
      </c>
      <c r="AB2" s="19">
        <v>300</v>
      </c>
      <c r="AC2" s="19">
        <v>250</v>
      </c>
      <c r="AD2" s="19">
        <v>200</v>
      </c>
      <c r="AE2" s="19">
        <v>150</v>
      </c>
      <c r="AF2" s="19">
        <v>120</v>
      </c>
      <c r="AG2" s="19">
        <v>90</v>
      </c>
      <c r="AH2" s="19">
        <v>40</v>
      </c>
      <c r="AI2"/>
      <c r="AJ2"/>
      <c r="AK2"/>
    </row>
    <row r="3" spans="1:37" s="23" customFormat="1" ht="11.25" customHeight="1" x14ac:dyDescent="0.25">
      <c r="A3" s="20" t="s">
        <v>4</v>
      </c>
      <c r="B3" s="20"/>
      <c r="C3" s="20"/>
      <c r="D3" s="20"/>
      <c r="E3" s="20"/>
      <c r="F3" s="20"/>
      <c r="G3" s="20" t="s">
        <v>5</v>
      </c>
      <c r="H3" s="20"/>
      <c r="I3" s="20"/>
      <c r="J3" s="21"/>
      <c r="K3" s="20" t="s">
        <v>6</v>
      </c>
      <c r="L3" s="21"/>
      <c r="M3" s="20"/>
      <c r="N3" s="21"/>
      <c r="O3" s="20"/>
      <c r="P3" s="21"/>
      <c r="Q3" s="20"/>
      <c r="R3" s="22" t="s">
        <v>7</v>
      </c>
      <c r="Y3" s="18" t="str">
        <f>IF(K4="OB","A",IF(K4="IX","W",IF(K4="","",K4)))</f>
        <v/>
      </c>
      <c r="Z3" s="18"/>
      <c r="AA3" s="18" t="s">
        <v>8</v>
      </c>
      <c r="AB3" s="19">
        <v>280</v>
      </c>
      <c r="AC3" s="19">
        <v>230</v>
      </c>
      <c r="AD3" s="19">
        <v>180</v>
      </c>
      <c r="AE3" s="19">
        <v>140</v>
      </c>
      <c r="AF3" s="19">
        <v>80</v>
      </c>
      <c r="AG3" s="19">
        <v>0</v>
      </c>
      <c r="AH3" s="19">
        <v>0</v>
      </c>
      <c r="AI3"/>
      <c r="AJ3"/>
      <c r="AK3"/>
    </row>
    <row r="4" spans="1:37" s="31" customFormat="1" ht="11.25" customHeight="1" thickBot="1" x14ac:dyDescent="0.3">
      <c r="A4" s="363" t="str">
        <f>[1]Altalanos!$A$10</f>
        <v>2022.01-15-17</v>
      </c>
      <c r="B4" s="363"/>
      <c r="C4" s="363"/>
      <c r="D4" s="24"/>
      <c r="E4" s="25"/>
      <c r="F4" s="25"/>
      <c r="G4" s="25" t="str">
        <f>[1]Altalanos!$C$10</f>
        <v>Székesfehérvár</v>
      </c>
      <c r="H4" s="26"/>
      <c r="I4" s="25"/>
      <c r="J4" s="27"/>
      <c r="K4" s="28"/>
      <c r="L4" s="27"/>
      <c r="M4" s="29"/>
      <c r="N4" s="27"/>
      <c r="O4" s="25"/>
      <c r="P4" s="27"/>
      <c r="Q4" s="25"/>
      <c r="R4" s="30" t="str">
        <f>[1]Altalanos!$E$10</f>
        <v>Izmendi Károly</v>
      </c>
      <c r="Y4" s="18"/>
      <c r="Z4" s="18"/>
      <c r="AA4" s="18" t="s">
        <v>9</v>
      </c>
      <c r="AB4" s="19">
        <v>250</v>
      </c>
      <c r="AC4" s="19">
        <v>200</v>
      </c>
      <c r="AD4" s="19">
        <v>150</v>
      </c>
      <c r="AE4" s="19">
        <v>120</v>
      </c>
      <c r="AF4" s="19">
        <v>90</v>
      </c>
      <c r="AG4" s="19">
        <v>60</v>
      </c>
      <c r="AH4" s="19">
        <v>25</v>
      </c>
      <c r="AI4"/>
      <c r="AJ4"/>
      <c r="AK4"/>
    </row>
    <row r="5" spans="1:37" s="23" customFormat="1" x14ac:dyDescent="0.25">
      <c r="A5" s="32"/>
      <c r="B5" s="33" t="s">
        <v>10</v>
      </c>
      <c r="C5" s="34" t="s">
        <v>11</v>
      </c>
      <c r="D5" s="33" t="s">
        <v>12</v>
      </c>
      <c r="E5" s="33" t="s">
        <v>13</v>
      </c>
      <c r="F5" s="35" t="s">
        <v>14</v>
      </c>
      <c r="G5" s="35" t="s">
        <v>15</v>
      </c>
      <c r="H5" s="35"/>
      <c r="I5" s="35" t="s">
        <v>16</v>
      </c>
      <c r="J5" s="35"/>
      <c r="K5" s="33" t="s">
        <v>17</v>
      </c>
      <c r="L5" s="36"/>
      <c r="M5" s="33" t="s">
        <v>18</v>
      </c>
      <c r="N5" s="36"/>
      <c r="O5" s="33" t="s">
        <v>19</v>
      </c>
      <c r="P5" s="36"/>
      <c r="Q5" s="33" t="s">
        <v>20</v>
      </c>
      <c r="R5" s="37"/>
      <c r="Y5" s="18">
        <f>IF(OR([1]Altalanos!$A$8="F1",[1]Altalanos!$A$8="F2",[1]Altalanos!$A$8="N1",[1]Altalanos!$A$8="N2"),1,2)</f>
        <v>2</v>
      </c>
      <c r="Z5" s="18"/>
      <c r="AA5" s="18" t="s">
        <v>21</v>
      </c>
      <c r="AB5" s="19">
        <v>200</v>
      </c>
      <c r="AC5" s="19">
        <v>150</v>
      </c>
      <c r="AD5" s="19">
        <v>120</v>
      </c>
      <c r="AE5" s="19">
        <v>90</v>
      </c>
      <c r="AF5" s="19">
        <v>60</v>
      </c>
      <c r="AG5" s="19">
        <v>40</v>
      </c>
      <c r="AH5" s="19">
        <v>15</v>
      </c>
      <c r="AI5"/>
      <c r="AJ5"/>
      <c r="AK5"/>
    </row>
    <row r="6" spans="1:37" s="45" customFormat="1" ht="11.1" customHeight="1" thickBot="1" x14ac:dyDescent="0.3">
      <c r="A6" s="38"/>
      <c r="B6" s="39"/>
      <c r="C6" s="39"/>
      <c r="D6" s="39"/>
      <c r="E6" s="39"/>
      <c r="F6" s="40" t="str">
        <f>IF(Y3="","",CONCATENATE(AH1," / ",AG1," pont"))</f>
        <v/>
      </c>
      <c r="G6" s="41"/>
      <c r="H6" s="42"/>
      <c r="I6" s="41" t="s">
        <v>225</v>
      </c>
      <c r="J6" s="43"/>
      <c r="K6" s="39" t="s">
        <v>228</v>
      </c>
      <c r="L6" s="43"/>
      <c r="M6" s="39" t="s">
        <v>224</v>
      </c>
      <c r="N6" s="43"/>
      <c r="O6" s="39" t="s">
        <v>223</v>
      </c>
      <c r="P6" s="43"/>
      <c r="Q6" s="39" t="s">
        <v>222</v>
      </c>
      <c r="R6" s="44"/>
      <c r="Y6" s="46"/>
      <c r="Z6" s="46"/>
      <c r="AA6" s="46" t="s">
        <v>22</v>
      </c>
      <c r="AB6" s="47">
        <v>150</v>
      </c>
      <c r="AC6" s="47">
        <v>120</v>
      </c>
      <c r="AD6" s="47">
        <v>90</v>
      </c>
      <c r="AE6" s="47">
        <v>60</v>
      </c>
      <c r="AF6" s="47">
        <v>40</v>
      </c>
      <c r="AG6" s="47">
        <v>25</v>
      </c>
      <c r="AH6" s="47">
        <v>10</v>
      </c>
      <c r="AI6" s="48"/>
      <c r="AJ6" s="48"/>
      <c r="AK6" s="48"/>
    </row>
    <row r="7" spans="1:37" s="61" customFormat="1" ht="10.5" customHeight="1" x14ac:dyDescent="0.25">
      <c r="A7" s="49">
        <v>1</v>
      </c>
      <c r="B7" s="50" t="str">
        <f>IF($E7="","",VLOOKUP($E7,'[1]L16 elokeszito'!$A$7:$O$48,14))</f>
        <v>DA</v>
      </c>
      <c r="C7" s="50">
        <f>IF($E7="","",VLOOKUP($E7,'[1]L16 elokeszito'!$A$7:$O$48,15))</f>
        <v>5</v>
      </c>
      <c r="D7" s="51" t="str">
        <f>IF($E7="","",VLOOKUP($E7,'[1]L16 elokeszito'!$A$7:$O$48,5))</f>
        <v>"070227</v>
      </c>
      <c r="E7" s="52">
        <v>1</v>
      </c>
      <c r="F7" s="53" t="str">
        <f>UPPER(IF($E7="","",VLOOKUP($E7,'[1]L16 elokeszito'!$A$7:$O$48,2)))</f>
        <v xml:space="preserve">FARKASLAKI HINTS </v>
      </c>
      <c r="G7" s="53" t="str">
        <f>IF($E7="","",VLOOKUP($E7,'[1]L16 elokeszito'!$A$7:$O$48,3))</f>
        <v>Flóra</v>
      </c>
      <c r="H7" s="53"/>
      <c r="I7" s="53" t="str">
        <f>IF($E7="","",VLOOKUP($E7,'[1]L16 elokeszito'!$A$7:$O$48,4))</f>
        <v>Tenisztanoda</v>
      </c>
      <c r="J7" s="54"/>
      <c r="K7" s="55"/>
      <c r="L7" s="55"/>
      <c r="M7" s="55"/>
      <c r="N7" s="55"/>
      <c r="O7" s="56"/>
      <c r="P7" s="57"/>
      <c r="Q7" s="58"/>
      <c r="R7" s="59"/>
      <c r="S7" s="60"/>
      <c r="U7" s="62" t="str">
        <f>[1]Birók!P21</f>
        <v>Bíró</v>
      </c>
      <c r="Y7" s="18"/>
      <c r="Z7" s="18"/>
      <c r="AA7" s="18" t="s">
        <v>23</v>
      </c>
      <c r="AB7" s="19">
        <v>120</v>
      </c>
      <c r="AC7" s="19">
        <v>90</v>
      </c>
      <c r="AD7" s="19">
        <v>60</v>
      </c>
      <c r="AE7" s="19">
        <v>40</v>
      </c>
      <c r="AF7" s="19">
        <v>25</v>
      </c>
      <c r="AG7" s="19">
        <v>10</v>
      </c>
      <c r="AH7" s="19">
        <v>5</v>
      </c>
      <c r="AI7"/>
      <c r="AJ7"/>
      <c r="AK7"/>
    </row>
    <row r="8" spans="1:37" s="61" customFormat="1" ht="9.6" customHeight="1" x14ac:dyDescent="0.25">
      <c r="A8" s="63"/>
      <c r="B8" s="64"/>
      <c r="C8" s="64"/>
      <c r="D8" s="65"/>
      <c r="E8" s="66"/>
      <c r="F8" s="67"/>
      <c r="G8" s="67"/>
      <c r="H8" s="68"/>
      <c r="I8" s="69" t="s">
        <v>24</v>
      </c>
      <c r="J8" s="70" t="s">
        <v>25</v>
      </c>
      <c r="K8" s="71" t="str">
        <f>UPPER(IF(OR(J8="a",J8="as"),F7,IF(OR(J8="b",J8="bs"),F9,)))</f>
        <v xml:space="preserve">FARKASLAKI HINTS </v>
      </c>
      <c r="L8" s="71"/>
      <c r="M8" s="55"/>
      <c r="N8" s="55"/>
      <c r="O8" s="56"/>
      <c r="P8" s="57"/>
      <c r="Q8" s="58"/>
      <c r="R8" s="59"/>
      <c r="S8" s="60"/>
      <c r="U8" s="72" t="str">
        <f>[1]Birók!P22</f>
        <v>M Ujszászi</v>
      </c>
      <c r="Y8" s="18"/>
      <c r="Z8" s="18"/>
      <c r="AA8" s="18" t="s">
        <v>26</v>
      </c>
      <c r="AB8" s="19">
        <v>90</v>
      </c>
      <c r="AC8" s="19">
        <v>60</v>
      </c>
      <c r="AD8" s="19">
        <v>40</v>
      </c>
      <c r="AE8" s="19">
        <v>25</v>
      </c>
      <c r="AF8" s="19">
        <v>10</v>
      </c>
      <c r="AG8" s="19">
        <v>5</v>
      </c>
      <c r="AH8" s="19">
        <v>2</v>
      </c>
      <c r="AI8"/>
      <c r="AJ8"/>
      <c r="AK8"/>
    </row>
    <row r="9" spans="1:37" s="61" customFormat="1" ht="9.6" customHeight="1" x14ac:dyDescent="0.25">
      <c r="A9" s="63">
        <v>2</v>
      </c>
      <c r="B9" s="50">
        <f>IF($E9="","",VLOOKUP($E9,'[1]L16 elokeszito'!$A$7:$O$48,14))</f>
        <v>0</v>
      </c>
      <c r="C9" s="50">
        <f>IF($E9="","",VLOOKUP($E9,'[1]L16 elokeszito'!$A$7:$O$48,15))</f>
        <v>0</v>
      </c>
      <c r="D9" s="51">
        <f>IF($E9="","",VLOOKUP($E9,'[1]L16 elokeszito'!$A$7:$O$48,5))</f>
        <v>0</v>
      </c>
      <c r="E9" s="52">
        <v>24</v>
      </c>
      <c r="F9" s="73" t="str">
        <f>UPPER(IF($E9="","",VLOOKUP($E9,'[1]L16 elokeszito'!$A$7:$O$48,2)))</f>
        <v>X</v>
      </c>
      <c r="G9" s="73">
        <f>IF($E9="","",VLOOKUP($E9,'[1]L16 elokeszito'!$A$7:$O$48,3))</f>
        <v>0</v>
      </c>
      <c r="H9" s="73"/>
      <c r="I9" s="73">
        <f>IF($E9="","",VLOOKUP($E9,'[1]L16 elokeszito'!$A$7:$O$48,4))</f>
        <v>0</v>
      </c>
      <c r="J9" s="74"/>
      <c r="K9" s="55"/>
      <c r="L9" s="75"/>
      <c r="M9" s="360" t="s">
        <v>231</v>
      </c>
      <c r="N9" s="55"/>
      <c r="O9" s="56"/>
      <c r="P9" s="57"/>
      <c r="Q9" s="58"/>
      <c r="R9" s="59"/>
      <c r="S9" s="60"/>
      <c r="U9" s="72" t="str">
        <f>[1]Birók!P23</f>
        <v xml:space="preserve"> </v>
      </c>
      <c r="Y9" s="18"/>
      <c r="Z9" s="18"/>
      <c r="AA9" s="18" t="s">
        <v>27</v>
      </c>
      <c r="AB9" s="19">
        <v>60</v>
      </c>
      <c r="AC9" s="19">
        <v>40</v>
      </c>
      <c r="AD9" s="19">
        <v>25</v>
      </c>
      <c r="AE9" s="19">
        <v>10</v>
      </c>
      <c r="AF9" s="19">
        <v>5</v>
      </c>
      <c r="AG9" s="19">
        <v>2</v>
      </c>
      <c r="AH9" s="19">
        <v>1</v>
      </c>
      <c r="AI9"/>
      <c r="AJ9"/>
      <c r="AK9"/>
    </row>
    <row r="10" spans="1:37" s="61" customFormat="1" ht="9.6" customHeight="1" x14ac:dyDescent="0.25">
      <c r="A10" s="63"/>
      <c r="B10" s="64"/>
      <c r="C10" s="64"/>
      <c r="D10" s="65"/>
      <c r="E10" s="76"/>
      <c r="F10" s="67"/>
      <c r="G10" s="67"/>
      <c r="H10" s="68"/>
      <c r="I10" s="67"/>
      <c r="J10" s="77"/>
      <c r="K10" s="69" t="s">
        <v>24</v>
      </c>
      <c r="L10" s="78" t="s">
        <v>25</v>
      </c>
      <c r="M10" s="71" t="str">
        <f>UPPER(IF(OR(L10="a",L10="as"),K8,IF(OR(L10="b",L10="bs"),K12,)))</f>
        <v xml:space="preserve">FARKASLAKI HINTS </v>
      </c>
      <c r="N10" s="79"/>
      <c r="O10" s="80"/>
      <c r="P10" s="80"/>
      <c r="Q10" s="58"/>
      <c r="R10" s="59"/>
      <c r="S10" s="60"/>
      <c r="U10" s="72" t="str">
        <f>[1]Birók!P24</f>
        <v xml:space="preserve"> </v>
      </c>
      <c r="Y10" s="18"/>
      <c r="Z10" s="18"/>
      <c r="AA10" s="18" t="s">
        <v>28</v>
      </c>
      <c r="AB10" s="19">
        <v>40</v>
      </c>
      <c r="AC10" s="19">
        <v>25</v>
      </c>
      <c r="AD10" s="19">
        <v>15</v>
      </c>
      <c r="AE10" s="19">
        <v>7</v>
      </c>
      <c r="AF10" s="19">
        <v>4</v>
      </c>
      <c r="AG10" s="19">
        <v>1</v>
      </c>
      <c r="AH10" s="19">
        <v>0</v>
      </c>
      <c r="AI10"/>
      <c r="AJ10"/>
      <c r="AK10"/>
    </row>
    <row r="11" spans="1:37" s="61" customFormat="1" ht="9.6" customHeight="1" x14ac:dyDescent="0.25">
      <c r="A11" s="63">
        <v>3</v>
      </c>
      <c r="B11" s="50" t="str">
        <f>IF($E11="","",VLOOKUP($E11,'[1]L16 elokeszito'!$A$7:$O$48,14))</f>
        <v>DA</v>
      </c>
      <c r="C11" s="50">
        <f>IF($E11="","",VLOOKUP($E11,'[1]L16 elokeszito'!$A$7:$O$48,15))</f>
        <v>26</v>
      </c>
      <c r="D11" s="51" t="str">
        <f>IF($E11="","",VLOOKUP($E11,'[1]L16 elokeszito'!$A$7:$O$48,5))</f>
        <v>"0705271</v>
      </c>
      <c r="E11" s="52">
        <v>14</v>
      </c>
      <c r="F11" s="73" t="str">
        <f>UPPER(IF($E11="","",VLOOKUP($E11,'[1]L16 elokeszito'!$A$7:$O$48,2)))</f>
        <v xml:space="preserve">KOVÁCS-SEBESTYÉN </v>
      </c>
      <c r="G11" s="73" t="str">
        <f>IF($E11="","",VLOOKUP($E11,'[1]L16 elokeszito'!$A$7:$O$48,3))</f>
        <v>Lili</v>
      </c>
      <c r="H11" s="73"/>
      <c r="I11" s="73" t="str">
        <f>IF($E11="","",VLOOKUP($E11,'[1]L16 elokeszito'!$A$7:$O$48,4))</f>
        <v>MTK</v>
      </c>
      <c r="J11" s="54"/>
      <c r="K11" s="55"/>
      <c r="L11" s="81"/>
      <c r="M11" s="55" t="s">
        <v>172</v>
      </c>
      <c r="N11" s="82"/>
      <c r="O11" s="80"/>
      <c r="P11" s="80"/>
      <c r="Q11" s="58"/>
      <c r="R11" s="59"/>
      <c r="S11" s="60"/>
      <c r="U11" s="72" t="str">
        <f>[1]Birók!P25</f>
        <v xml:space="preserve"> </v>
      </c>
      <c r="Y11" s="18"/>
      <c r="Z11" s="18"/>
      <c r="AA11" s="18" t="s">
        <v>29</v>
      </c>
      <c r="AB11" s="19">
        <v>25</v>
      </c>
      <c r="AC11" s="19">
        <v>15</v>
      </c>
      <c r="AD11" s="19">
        <v>10</v>
      </c>
      <c r="AE11" s="19">
        <v>6</v>
      </c>
      <c r="AF11" s="19">
        <v>3</v>
      </c>
      <c r="AG11" s="19">
        <v>1</v>
      </c>
      <c r="AH11" s="19">
        <v>0</v>
      </c>
      <c r="AI11"/>
      <c r="AJ11"/>
      <c r="AK11"/>
    </row>
    <row r="12" spans="1:37" s="61" customFormat="1" ht="9.6" customHeight="1" x14ac:dyDescent="0.25">
      <c r="A12" s="63"/>
      <c r="B12" s="64"/>
      <c r="C12" s="64"/>
      <c r="D12" s="65"/>
      <c r="E12" s="76"/>
      <c r="F12" s="67"/>
      <c r="G12" s="67"/>
      <c r="H12" s="68"/>
      <c r="I12" s="83" t="s">
        <v>24</v>
      </c>
      <c r="J12" s="70" t="s">
        <v>66</v>
      </c>
      <c r="K12" s="71" t="str">
        <f>UPPER(IF(OR(J12="a",J12="as"),F11,IF(OR(J12="b",J12="bs"),F13,)))</f>
        <v xml:space="preserve">KOVÁCS-SEBESTYÉN </v>
      </c>
      <c r="L12" s="84"/>
      <c r="M12" s="55"/>
      <c r="N12" s="82"/>
      <c r="O12" s="80"/>
      <c r="P12" s="80"/>
      <c r="Q12" s="58"/>
      <c r="R12" s="59"/>
      <c r="S12" s="60"/>
      <c r="U12" s="72" t="str">
        <f>[1]Birók!P26</f>
        <v xml:space="preserve"> </v>
      </c>
      <c r="Y12" s="18"/>
      <c r="Z12" s="18"/>
      <c r="AA12" s="18" t="s">
        <v>30</v>
      </c>
      <c r="AB12" s="19">
        <v>15</v>
      </c>
      <c r="AC12" s="19">
        <v>10</v>
      </c>
      <c r="AD12" s="19">
        <v>6</v>
      </c>
      <c r="AE12" s="19">
        <v>3</v>
      </c>
      <c r="AF12" s="19">
        <v>1</v>
      </c>
      <c r="AG12" s="19">
        <v>0</v>
      </c>
      <c r="AH12" s="19">
        <v>0</v>
      </c>
      <c r="AI12"/>
      <c r="AJ12"/>
      <c r="AK12"/>
    </row>
    <row r="13" spans="1:37" s="61" customFormat="1" ht="9.6" customHeight="1" x14ac:dyDescent="0.25">
      <c r="A13" s="63">
        <v>4</v>
      </c>
      <c r="B13" s="50" t="str">
        <f>IF($E13="","",VLOOKUP($E13,'[1]L16 elokeszito'!$A$7:$O$48,14))</f>
        <v>DA</v>
      </c>
      <c r="C13" s="50">
        <f>IF($E13="","",VLOOKUP($E13,'[1]L16 elokeszito'!$A$7:$O$48,15))</f>
        <v>42</v>
      </c>
      <c r="D13" s="51" t="str">
        <f>IF($E13="","",VLOOKUP($E13,'[1]L16 elokeszito'!$A$7:$O$48,5))</f>
        <v>"0701131</v>
      </c>
      <c r="E13" s="52">
        <v>18</v>
      </c>
      <c r="F13" s="73" t="str">
        <f>UPPER(IF($E13="","",VLOOKUP($E13,'[1]L16 elokeszito'!$A$7:$O$48,2)))</f>
        <v xml:space="preserve">HARARI </v>
      </c>
      <c r="G13" s="73" t="str">
        <f>IF($E13="","",VLOOKUP($E13,'[1]L16 elokeszito'!$A$7:$O$48,3))</f>
        <v>Amy Danielle</v>
      </c>
      <c r="H13" s="73"/>
      <c r="I13" s="73" t="str">
        <f>IF($E13="","",VLOOKUP($E13,'[1]L16 elokeszito'!$A$7:$O$48,4))</f>
        <v>Next TA</v>
      </c>
      <c r="J13" s="85"/>
      <c r="K13" s="55" t="s">
        <v>137</v>
      </c>
      <c r="L13" s="55"/>
      <c r="M13" s="55"/>
      <c r="N13" s="82"/>
      <c r="O13" s="360" t="s">
        <v>229</v>
      </c>
      <c r="P13" s="80"/>
      <c r="Q13" s="58"/>
      <c r="R13" s="59"/>
      <c r="S13" s="60"/>
      <c r="U13" s="72" t="str">
        <f>[1]Birók!P27</f>
        <v xml:space="preserve"> </v>
      </c>
      <c r="Y13" s="18"/>
      <c r="Z13" s="18"/>
      <c r="AA13" s="18" t="s">
        <v>31</v>
      </c>
      <c r="AB13" s="19">
        <v>10</v>
      </c>
      <c r="AC13" s="19">
        <v>6</v>
      </c>
      <c r="AD13" s="19">
        <v>3</v>
      </c>
      <c r="AE13" s="19">
        <v>1</v>
      </c>
      <c r="AF13" s="19">
        <v>0</v>
      </c>
      <c r="AG13" s="19">
        <v>0</v>
      </c>
      <c r="AH13" s="19">
        <v>0</v>
      </c>
      <c r="AI13"/>
      <c r="AJ13"/>
      <c r="AK13"/>
    </row>
    <row r="14" spans="1:37" s="61" customFormat="1" ht="9.6" customHeight="1" x14ac:dyDescent="0.25">
      <c r="A14" s="63"/>
      <c r="B14" s="64"/>
      <c r="C14" s="64"/>
      <c r="D14" s="65"/>
      <c r="E14" s="76"/>
      <c r="F14" s="67"/>
      <c r="G14" s="67"/>
      <c r="H14" s="68"/>
      <c r="I14" s="67"/>
      <c r="J14" s="77"/>
      <c r="K14" s="55"/>
      <c r="L14" s="55"/>
      <c r="M14" s="69" t="s">
        <v>24</v>
      </c>
      <c r="N14" s="78" t="s">
        <v>25</v>
      </c>
      <c r="O14" s="71" t="str">
        <f>UPPER(IF(OR(N14="a",N14="as"),M10,IF(OR(N14="b",N14="bs"),M18,)))</f>
        <v xml:space="preserve">FARKASLAKI HINTS </v>
      </c>
      <c r="P14" s="79"/>
      <c r="Q14" s="58"/>
      <c r="R14" s="59"/>
      <c r="S14" s="60"/>
      <c r="U14" s="72" t="str">
        <f>[1]Birók!P28</f>
        <v xml:space="preserve"> </v>
      </c>
      <c r="Y14" s="18"/>
      <c r="Z14" s="18"/>
      <c r="AA14" s="18" t="s">
        <v>32</v>
      </c>
      <c r="AB14" s="19">
        <v>3</v>
      </c>
      <c r="AC14" s="19">
        <v>2</v>
      </c>
      <c r="AD14" s="19">
        <v>1</v>
      </c>
      <c r="AE14" s="19">
        <v>0</v>
      </c>
      <c r="AF14" s="19">
        <v>0</v>
      </c>
      <c r="AG14" s="19">
        <v>0</v>
      </c>
      <c r="AH14" s="19">
        <v>0</v>
      </c>
      <c r="AI14"/>
      <c r="AJ14"/>
      <c r="AK14"/>
    </row>
    <row r="15" spans="1:37" s="61" customFormat="1" ht="9.6" customHeight="1" x14ac:dyDescent="0.25">
      <c r="A15" s="63">
        <v>5</v>
      </c>
      <c r="B15" s="50" t="str">
        <f>IF($E15="","",VLOOKUP($E15,'[1]L16 elokeszito'!$A$7:$O$48,14))</f>
        <v>WC</v>
      </c>
      <c r="C15" s="50">
        <f>IF($E15="","",VLOOKUP($E15,'[1]L16 elokeszito'!$A$7:$O$48,15))</f>
        <v>57</v>
      </c>
      <c r="D15" s="51" t="str">
        <f>IF($E15="","",VLOOKUP($E15,'[1]L16 elokeszito'!$A$7:$O$48,5))</f>
        <v>"071108</v>
      </c>
      <c r="E15" s="52">
        <v>22</v>
      </c>
      <c r="F15" s="73" t="str">
        <f>UPPER(IF($E15="","",VLOOKUP($E15,'[1]L16 elokeszito'!$A$7:$O$48,2)))</f>
        <v>KELEMEN-TIBORCZ</v>
      </c>
      <c r="G15" s="73" t="str">
        <f>IF($E15="","",VLOOKUP($E15,'[1]L16 elokeszito'!$A$7:$O$48,3))</f>
        <v>Kata</v>
      </c>
      <c r="H15" s="73"/>
      <c r="I15" s="73" t="str">
        <f>IF($E15="","",VLOOKUP($E15,'[1]L16 elokeszito'!$A$7:$O$48,4))</f>
        <v>Next TA</v>
      </c>
      <c r="J15" s="86"/>
      <c r="K15" s="55"/>
      <c r="L15" s="55"/>
      <c r="M15" s="55"/>
      <c r="N15" s="82"/>
      <c r="O15" s="55" t="s">
        <v>213</v>
      </c>
      <c r="P15" s="87"/>
      <c r="Q15" s="56"/>
      <c r="R15" s="57"/>
      <c r="S15" s="60"/>
      <c r="U15" s="72" t="str">
        <f>[1]Birók!P29</f>
        <v xml:space="preserve"> </v>
      </c>
      <c r="Y15" s="18"/>
      <c r="Z15" s="18"/>
      <c r="AA15" s="18"/>
      <c r="AB15" s="18"/>
      <c r="AC15" s="18"/>
      <c r="AD15" s="18"/>
      <c r="AE15" s="18"/>
      <c r="AF15" s="18"/>
      <c r="AG15" s="18"/>
      <c r="AH15" s="18"/>
      <c r="AI15"/>
      <c r="AJ15"/>
      <c r="AK15"/>
    </row>
    <row r="16" spans="1:37" s="61" customFormat="1" ht="9.6" customHeight="1" thickBot="1" x14ac:dyDescent="0.3">
      <c r="A16" s="63"/>
      <c r="B16" s="64"/>
      <c r="C16" s="64"/>
      <c r="D16" s="65"/>
      <c r="E16" s="76"/>
      <c r="F16" s="67"/>
      <c r="G16" s="67"/>
      <c r="H16" s="68"/>
      <c r="I16" s="83" t="s">
        <v>24</v>
      </c>
      <c r="J16" s="70" t="s">
        <v>159</v>
      </c>
      <c r="K16" s="71" t="str">
        <f>UPPER(IF(OR(J16="a",J16="as"),F15,IF(OR(J16="b",J16="bs"),F17,)))</f>
        <v>BÁNYAI BOGLÁRKA</v>
      </c>
      <c r="L16" s="71"/>
      <c r="M16" s="55"/>
      <c r="N16" s="82"/>
      <c r="O16" s="56"/>
      <c r="P16" s="87"/>
      <c r="Q16" s="56"/>
      <c r="R16" s="57"/>
      <c r="S16" s="60"/>
      <c r="U16" s="88" t="str">
        <f>[1]Birók!P30</f>
        <v>Egyik sem</v>
      </c>
      <c r="Y16" s="18"/>
      <c r="Z16" s="18"/>
      <c r="AA16" s="18" t="s">
        <v>3</v>
      </c>
      <c r="AB16" s="19">
        <v>150</v>
      </c>
      <c r="AC16" s="19">
        <v>120</v>
      </c>
      <c r="AD16" s="19">
        <v>90</v>
      </c>
      <c r="AE16" s="19">
        <v>60</v>
      </c>
      <c r="AF16" s="19">
        <v>40</v>
      </c>
      <c r="AG16" s="19">
        <v>25</v>
      </c>
      <c r="AH16" s="19">
        <v>15</v>
      </c>
      <c r="AI16"/>
      <c r="AJ16"/>
      <c r="AK16"/>
    </row>
    <row r="17" spans="1:37" s="61" customFormat="1" ht="9.6" customHeight="1" x14ac:dyDescent="0.25">
      <c r="A17" s="63">
        <v>6</v>
      </c>
      <c r="B17" s="50" t="str">
        <f>IF($E17="","",VLOOKUP($E17,'[1]L16 elokeszito'!$A$7:$O$48,14))</f>
        <v>DA</v>
      </c>
      <c r="C17" s="50">
        <f>IF($E17="","",VLOOKUP($E17,'[1]L16 elokeszito'!$A$7:$O$48,15))</f>
        <v>46</v>
      </c>
      <c r="D17" s="51" t="str">
        <f>IF($E17="","",VLOOKUP($E17,'[1]L16 elokeszito'!$A$7:$O$48,5))</f>
        <v>"071219</v>
      </c>
      <c r="E17" s="52">
        <v>19</v>
      </c>
      <c r="F17" s="73" t="str">
        <f>UPPER(IF($E17="","",VLOOKUP($E17,'[1]L16 elokeszito'!$A$7:$O$48,2)))</f>
        <v>BÁNYAI BOGLÁRKA</v>
      </c>
      <c r="G17" s="73" t="str">
        <f>IF($E17="","",VLOOKUP($E17,'[1]L16 elokeszito'!$A$7:$O$48,3))</f>
        <v>Boglárka</v>
      </c>
      <c r="H17" s="73"/>
      <c r="I17" s="73" t="str">
        <f>IF($E17="","",VLOOKUP($E17,'[1]L16 elokeszito'!$A$7:$O$48,4))</f>
        <v>DEAC</v>
      </c>
      <c r="J17" s="74"/>
      <c r="K17" s="55" t="s">
        <v>170</v>
      </c>
      <c r="L17" s="75"/>
      <c r="M17" s="55"/>
      <c r="N17" s="82"/>
      <c r="O17" s="56"/>
      <c r="P17" s="87"/>
      <c r="Q17" s="56"/>
      <c r="R17" s="57"/>
      <c r="S17" s="60"/>
      <c r="Y17" s="18"/>
      <c r="Z17" s="18"/>
      <c r="AA17" s="18" t="s">
        <v>9</v>
      </c>
      <c r="AB17" s="19">
        <v>120</v>
      </c>
      <c r="AC17" s="19">
        <v>90</v>
      </c>
      <c r="AD17" s="19">
        <v>60</v>
      </c>
      <c r="AE17" s="19">
        <v>40</v>
      </c>
      <c r="AF17" s="19">
        <v>25</v>
      </c>
      <c r="AG17" s="19">
        <v>15</v>
      </c>
      <c r="AH17" s="19">
        <v>8</v>
      </c>
      <c r="AI17"/>
      <c r="AJ17"/>
      <c r="AK17"/>
    </row>
    <row r="18" spans="1:37" s="61" customFormat="1" ht="9.6" customHeight="1" x14ac:dyDescent="0.25">
      <c r="A18" s="63"/>
      <c r="B18" s="64"/>
      <c r="C18" s="64"/>
      <c r="D18" s="65"/>
      <c r="E18" s="76"/>
      <c r="F18" s="67"/>
      <c r="G18" s="67"/>
      <c r="H18" s="68"/>
      <c r="I18" s="67"/>
      <c r="J18" s="77"/>
      <c r="K18" s="69" t="s">
        <v>24</v>
      </c>
      <c r="L18" s="78" t="s">
        <v>47</v>
      </c>
      <c r="M18" s="71" t="str">
        <f>UPPER(IF(OR(L18="a",L18="as"),K16,IF(OR(L18="b",L18="bs"),K20,)))</f>
        <v xml:space="preserve">GYÖRGY </v>
      </c>
      <c r="N18" s="89"/>
      <c r="O18" s="56"/>
      <c r="P18" s="87"/>
      <c r="Q18" s="56"/>
      <c r="R18" s="57"/>
      <c r="S18" s="60"/>
      <c r="Y18" s="18"/>
      <c r="Z18" s="18"/>
      <c r="AA18" s="18" t="s">
        <v>21</v>
      </c>
      <c r="AB18" s="19">
        <v>90</v>
      </c>
      <c r="AC18" s="19">
        <v>60</v>
      </c>
      <c r="AD18" s="19">
        <v>40</v>
      </c>
      <c r="AE18" s="19">
        <v>25</v>
      </c>
      <c r="AF18" s="19">
        <v>15</v>
      </c>
      <c r="AG18" s="19">
        <v>8</v>
      </c>
      <c r="AH18" s="19">
        <v>4</v>
      </c>
      <c r="AI18"/>
      <c r="AJ18"/>
      <c r="AK18"/>
    </row>
    <row r="19" spans="1:37" s="61" customFormat="1" ht="9.6" customHeight="1" x14ac:dyDescent="0.25">
      <c r="A19" s="63">
        <v>7</v>
      </c>
      <c r="B19" s="50">
        <f>IF($E19="","",VLOOKUP($E19,'[1]L16 elokeszito'!$A$7:$O$48,14))</f>
        <v>0</v>
      </c>
      <c r="C19" s="50">
        <f>IF($E19="","",VLOOKUP($E19,'[1]L16 elokeszito'!$A$7:$O$48,15))</f>
        <v>0</v>
      </c>
      <c r="D19" s="51">
        <f>IF($E19="","",VLOOKUP($E19,'[1]L16 elokeszito'!$A$7:$O$48,5))</f>
        <v>0</v>
      </c>
      <c r="E19" s="52">
        <v>24</v>
      </c>
      <c r="F19" s="73" t="str">
        <f>UPPER(IF($E19="","",VLOOKUP($E19,'[1]L16 elokeszito'!$A$7:$O$48,2)))</f>
        <v>X</v>
      </c>
      <c r="G19" s="73">
        <f>IF($E19="","",VLOOKUP($E19,'[1]L16 elokeszito'!$A$7:$O$48,3))</f>
        <v>0</v>
      </c>
      <c r="H19" s="73"/>
      <c r="I19" s="73">
        <f>IF($E19="","",VLOOKUP($E19,'[1]L16 elokeszito'!$A$7:$O$48,4))</f>
        <v>0</v>
      </c>
      <c r="J19" s="54"/>
      <c r="K19" s="55"/>
      <c r="L19" s="81"/>
      <c r="M19" s="55" t="s">
        <v>174</v>
      </c>
      <c r="N19" s="80"/>
      <c r="O19" s="56"/>
      <c r="P19" s="87"/>
      <c r="Q19" s="56"/>
      <c r="R19" s="57"/>
      <c r="S19" s="60"/>
      <c r="Y19" s="18"/>
      <c r="Z19" s="18"/>
      <c r="AA19" s="18" t="s">
        <v>22</v>
      </c>
      <c r="AB19" s="19">
        <v>60</v>
      </c>
      <c r="AC19" s="19">
        <v>40</v>
      </c>
      <c r="AD19" s="19">
        <v>25</v>
      </c>
      <c r="AE19" s="19">
        <v>15</v>
      </c>
      <c r="AF19" s="19">
        <v>8</v>
      </c>
      <c r="AG19" s="19">
        <v>4</v>
      </c>
      <c r="AH19" s="19">
        <v>2</v>
      </c>
      <c r="AI19"/>
      <c r="AJ19"/>
      <c r="AK19"/>
    </row>
    <row r="20" spans="1:37" s="61" customFormat="1" ht="9.6" customHeight="1" x14ac:dyDescent="0.25">
      <c r="A20" s="63"/>
      <c r="B20" s="64"/>
      <c r="C20" s="64"/>
      <c r="D20" s="65"/>
      <c r="E20" s="66"/>
      <c r="F20" s="67"/>
      <c r="G20" s="67"/>
      <c r="H20" s="68"/>
      <c r="I20" s="69" t="s">
        <v>24</v>
      </c>
      <c r="J20" s="70" t="s">
        <v>47</v>
      </c>
      <c r="K20" s="71" t="str">
        <f>UPPER(IF(OR(J20="a",J20="as"),F19,IF(OR(J20="b",J20="bs"),F21,)))</f>
        <v xml:space="preserve">GYÖRGY </v>
      </c>
      <c r="L20" s="84"/>
      <c r="M20" s="55"/>
      <c r="N20" s="80"/>
      <c r="O20" s="56"/>
      <c r="P20" s="87"/>
      <c r="Q20" s="56"/>
      <c r="R20" s="57"/>
      <c r="S20" s="60"/>
      <c r="Y20" s="18"/>
      <c r="Z20" s="18"/>
      <c r="AA20" s="18" t="s">
        <v>23</v>
      </c>
      <c r="AB20" s="19">
        <v>40</v>
      </c>
      <c r="AC20" s="19">
        <v>25</v>
      </c>
      <c r="AD20" s="19">
        <v>15</v>
      </c>
      <c r="AE20" s="19">
        <v>8</v>
      </c>
      <c r="AF20" s="19">
        <v>4</v>
      </c>
      <c r="AG20" s="19">
        <v>2</v>
      </c>
      <c r="AH20" s="19">
        <v>1</v>
      </c>
      <c r="AI20"/>
      <c r="AJ20"/>
      <c r="AK20"/>
    </row>
    <row r="21" spans="1:37" s="61" customFormat="1" ht="9.6" customHeight="1" x14ac:dyDescent="0.25">
      <c r="A21" s="49">
        <v>8</v>
      </c>
      <c r="B21" s="50" t="str">
        <f>IF($E21="","",VLOOKUP($E21,'[1]L16 elokeszito'!$A$7:$O$48,14))</f>
        <v>DA</v>
      </c>
      <c r="C21" s="50">
        <f>IF($E21="","",VLOOKUP($E21,'[1]L16 elokeszito'!$A$7:$O$48,15))</f>
        <v>10</v>
      </c>
      <c r="D21" s="51" t="str">
        <f>IF($E21="","",VLOOKUP($E21,'[1]L16 elokeszito'!$A$7:$O$48,5))</f>
        <v>"0608010</v>
      </c>
      <c r="E21" s="52">
        <v>5</v>
      </c>
      <c r="F21" s="53" t="str">
        <f>UPPER(IF($E21="","",VLOOKUP($E21,'[1]L16 elokeszito'!$A$7:$O$48,2)))</f>
        <v xml:space="preserve">GYÖRGY </v>
      </c>
      <c r="G21" s="53" t="str">
        <f>IF($E21="","",VLOOKUP($E21,'[1]L16 elokeszito'!$A$7:$O$48,3))</f>
        <v>Emília</v>
      </c>
      <c r="H21" s="53"/>
      <c r="I21" s="53" t="str">
        <f>IF($E21="","",VLOOKUP($E21,'[1]L16 elokeszito'!$A$7:$O$48,4))</f>
        <v>Bebto Team</v>
      </c>
      <c r="J21" s="85"/>
      <c r="K21" s="55"/>
      <c r="L21" s="55"/>
      <c r="M21" s="55"/>
      <c r="N21" s="80"/>
      <c r="O21" s="56"/>
      <c r="P21" s="87"/>
      <c r="Q21" s="361" t="s">
        <v>231</v>
      </c>
      <c r="R21" s="57"/>
      <c r="S21" s="60"/>
      <c r="Y21" s="18"/>
      <c r="Z21" s="18"/>
      <c r="AA21" s="18" t="s">
        <v>26</v>
      </c>
      <c r="AB21" s="19">
        <v>25</v>
      </c>
      <c r="AC21" s="19">
        <v>15</v>
      </c>
      <c r="AD21" s="19">
        <v>10</v>
      </c>
      <c r="AE21" s="19">
        <v>6</v>
      </c>
      <c r="AF21" s="19">
        <v>3</v>
      </c>
      <c r="AG21" s="19">
        <v>1</v>
      </c>
      <c r="AH21" s="19">
        <v>0</v>
      </c>
      <c r="AI21"/>
      <c r="AJ21"/>
      <c r="AK21"/>
    </row>
    <row r="22" spans="1:37" s="61" customFormat="1" ht="9.6" customHeight="1" x14ac:dyDescent="0.25">
      <c r="A22" s="63"/>
      <c r="B22" s="64"/>
      <c r="C22" s="64"/>
      <c r="D22" s="65"/>
      <c r="E22" s="66"/>
      <c r="F22" s="90"/>
      <c r="G22" s="90"/>
      <c r="H22" s="91"/>
      <c r="I22" s="90"/>
      <c r="J22" s="77"/>
      <c r="K22" s="55"/>
      <c r="L22" s="55"/>
      <c r="M22" s="55"/>
      <c r="N22" s="80"/>
      <c r="O22" s="69" t="s">
        <v>24</v>
      </c>
      <c r="P22" s="78" t="s">
        <v>25</v>
      </c>
      <c r="Q22" s="71" t="str">
        <f>UPPER(IF(OR(P22="a",P22="as"),O14,IF(OR(P22="b",P22="bs"),O30,)))</f>
        <v xml:space="preserve">FARKASLAKI HINTS </v>
      </c>
      <c r="R22" s="92"/>
      <c r="S22" s="60"/>
      <c r="Y22" s="18"/>
      <c r="Z22" s="18"/>
      <c r="AA22" s="18" t="s">
        <v>27</v>
      </c>
      <c r="AB22" s="19">
        <v>15</v>
      </c>
      <c r="AC22" s="19">
        <v>10</v>
      </c>
      <c r="AD22" s="19">
        <v>6</v>
      </c>
      <c r="AE22" s="19">
        <v>3</v>
      </c>
      <c r="AF22" s="19">
        <v>1</v>
      </c>
      <c r="AG22" s="19">
        <v>0</v>
      </c>
      <c r="AH22" s="19">
        <v>0</v>
      </c>
      <c r="AI22"/>
      <c r="AJ22"/>
      <c r="AK22"/>
    </row>
    <row r="23" spans="1:37" s="61" customFormat="1" ht="9.6" customHeight="1" x14ac:dyDescent="0.25">
      <c r="A23" s="49">
        <v>9</v>
      </c>
      <c r="B23" s="50" t="str">
        <f>IF($E23="","",VLOOKUP($E23,'[1]L16 elokeszito'!$A$7:$O$48,14))</f>
        <v>DA</v>
      </c>
      <c r="C23" s="50">
        <f>IF($E23="","",VLOOKUP($E23,'[1]L16 elokeszito'!$A$7:$O$48,15))</f>
        <v>9</v>
      </c>
      <c r="D23" s="51" t="str">
        <f>IF($E23="","",VLOOKUP($E23,'[1]L16 elokeszito'!$A$7:$O$48,5))</f>
        <v>"061213</v>
      </c>
      <c r="E23" s="52">
        <v>4</v>
      </c>
      <c r="F23" s="53" t="str">
        <f>UPPER(IF($E23="","",VLOOKUP($E23,'[1]L16 elokeszito'!$A$7:$O$48,2)))</f>
        <v xml:space="preserve">PUKKAI </v>
      </c>
      <c r="G23" s="53" t="str">
        <f>IF($E23="","",VLOOKUP($E23,'[1]L16 elokeszito'!$A$7:$O$48,3))</f>
        <v>Réka</v>
      </c>
      <c r="H23" s="53"/>
      <c r="I23" s="53" t="str">
        <f>IF($E23="","",VLOOKUP($E23,'[1]L16 elokeszito'!$A$7:$O$48,4))</f>
        <v>PG Tenisz</v>
      </c>
      <c r="J23" s="54"/>
      <c r="K23" s="55"/>
      <c r="L23" s="55"/>
      <c r="M23" s="55"/>
      <c r="N23" s="80"/>
      <c r="O23" s="56"/>
      <c r="P23" s="87"/>
      <c r="Q23" s="55" t="s">
        <v>172</v>
      </c>
      <c r="R23" s="87"/>
      <c r="S23" s="60"/>
      <c r="Y23" s="18"/>
      <c r="Z23" s="18"/>
      <c r="AA23" s="18" t="s">
        <v>28</v>
      </c>
      <c r="AB23" s="19">
        <v>10</v>
      </c>
      <c r="AC23" s="19">
        <v>6</v>
      </c>
      <c r="AD23" s="19">
        <v>3</v>
      </c>
      <c r="AE23" s="19">
        <v>1</v>
      </c>
      <c r="AF23" s="19">
        <v>0</v>
      </c>
      <c r="AG23" s="19">
        <v>0</v>
      </c>
      <c r="AH23" s="19">
        <v>0</v>
      </c>
      <c r="AI23"/>
      <c r="AJ23"/>
      <c r="AK23"/>
    </row>
    <row r="24" spans="1:37" s="61" customFormat="1" ht="9.6" customHeight="1" x14ac:dyDescent="0.25">
      <c r="A24" s="63"/>
      <c r="B24" s="64"/>
      <c r="C24" s="64"/>
      <c r="D24" s="65"/>
      <c r="E24" s="66"/>
      <c r="F24" s="67"/>
      <c r="G24" s="67"/>
      <c r="H24" s="68"/>
      <c r="I24" s="69" t="s">
        <v>24</v>
      </c>
      <c r="J24" s="70" t="s">
        <v>25</v>
      </c>
      <c r="K24" s="71" t="str">
        <f>UPPER(IF(OR(J24="a",J24="as"),F23,IF(OR(J24="b",J24="bs"),F25,)))</f>
        <v xml:space="preserve">PUKKAI </v>
      </c>
      <c r="L24" s="71"/>
      <c r="M24" s="55"/>
      <c r="N24" s="80"/>
      <c r="O24" s="56"/>
      <c r="P24" s="87"/>
      <c r="Q24" s="56"/>
      <c r="R24" s="87"/>
      <c r="S24" s="60"/>
      <c r="Y24" s="18"/>
      <c r="Z24" s="18"/>
      <c r="AA24" s="18" t="s">
        <v>29</v>
      </c>
      <c r="AB24" s="19">
        <v>6</v>
      </c>
      <c r="AC24" s="19">
        <v>3</v>
      </c>
      <c r="AD24" s="19">
        <v>1</v>
      </c>
      <c r="AE24" s="19">
        <v>0</v>
      </c>
      <c r="AF24" s="19">
        <v>0</v>
      </c>
      <c r="AG24" s="19">
        <v>0</v>
      </c>
      <c r="AH24" s="19">
        <v>0</v>
      </c>
      <c r="AI24"/>
      <c r="AJ24"/>
      <c r="AK24"/>
    </row>
    <row r="25" spans="1:37" s="61" customFormat="1" ht="9.6" customHeight="1" x14ac:dyDescent="0.25">
      <c r="A25" s="63">
        <v>10</v>
      </c>
      <c r="B25" s="50">
        <f>IF($E25="","",VLOOKUP($E25,'[1]L16 elokeszito'!$A$7:$O$48,14))</f>
        <v>0</v>
      </c>
      <c r="C25" s="50">
        <f>IF($E25="","",VLOOKUP($E25,'[1]L16 elokeszito'!$A$7:$O$48,15))</f>
        <v>0</v>
      </c>
      <c r="D25" s="51">
        <f>IF($E25="","",VLOOKUP($E25,'[1]L16 elokeszito'!$A$7:$O$48,5))</f>
        <v>0</v>
      </c>
      <c r="E25" s="52">
        <v>24</v>
      </c>
      <c r="F25" s="73" t="str">
        <f>UPPER(IF($E25="","",VLOOKUP($E25,'[1]L16 elokeszito'!$A$7:$O$48,2)))</f>
        <v>X</v>
      </c>
      <c r="G25" s="73">
        <f>IF($E25="","",VLOOKUP($E25,'[1]L16 elokeszito'!$A$7:$O$48,3))</f>
        <v>0</v>
      </c>
      <c r="H25" s="73"/>
      <c r="I25" s="73">
        <f>IF($E25="","",VLOOKUP($E25,'[1]L16 elokeszito'!$A$7:$O$48,4))</f>
        <v>0</v>
      </c>
      <c r="J25" s="74"/>
      <c r="K25" s="55"/>
      <c r="L25" s="75"/>
      <c r="M25" s="360" t="s">
        <v>229</v>
      </c>
      <c r="N25" s="80"/>
      <c r="O25" s="56"/>
      <c r="P25" s="87"/>
      <c r="Q25" s="56"/>
      <c r="R25" s="87"/>
      <c r="S25" s="60"/>
      <c r="Y25" s="18"/>
      <c r="Z25" s="18"/>
      <c r="AA25" s="18" t="s">
        <v>30</v>
      </c>
      <c r="AB25" s="19">
        <v>3</v>
      </c>
      <c r="AC25" s="19">
        <v>2</v>
      </c>
      <c r="AD25" s="19">
        <v>1</v>
      </c>
      <c r="AE25" s="19">
        <v>0</v>
      </c>
      <c r="AF25" s="19">
        <v>0</v>
      </c>
      <c r="AG25" s="19">
        <v>0</v>
      </c>
      <c r="AH25" s="19">
        <v>0</v>
      </c>
      <c r="AI25"/>
      <c r="AJ25"/>
      <c r="AK25"/>
    </row>
    <row r="26" spans="1:37" s="61" customFormat="1" ht="9.6" customHeight="1" x14ac:dyDescent="0.25">
      <c r="A26" s="63"/>
      <c r="B26" s="64"/>
      <c r="C26" s="64"/>
      <c r="D26" s="65"/>
      <c r="E26" s="76"/>
      <c r="F26" s="67"/>
      <c r="G26" s="67"/>
      <c r="H26" s="68"/>
      <c r="I26" s="67"/>
      <c r="J26" s="77"/>
      <c r="K26" s="69" t="s">
        <v>24</v>
      </c>
      <c r="L26" s="78" t="s">
        <v>159</v>
      </c>
      <c r="M26" s="71" t="str">
        <f>UPPER(IF(OR(L26="a",L26="as"),K24,IF(OR(L26="b",L26="bs"),K28,)))</f>
        <v xml:space="preserve">BENKE-GIOSANU </v>
      </c>
      <c r="N26" s="79"/>
      <c r="O26" s="56"/>
      <c r="P26" s="87"/>
      <c r="Q26" s="56"/>
      <c r="R26" s="87"/>
      <c r="S26" s="60"/>
      <c r="Y26"/>
      <c r="Z26"/>
      <c r="AA26"/>
      <c r="AB26"/>
      <c r="AC26"/>
      <c r="AD26"/>
      <c r="AE26"/>
      <c r="AF26"/>
      <c r="AG26"/>
      <c r="AH26"/>
      <c r="AI26"/>
      <c r="AJ26"/>
      <c r="AK26"/>
    </row>
    <row r="27" spans="1:37" s="61" customFormat="1" ht="9.6" customHeight="1" x14ac:dyDescent="0.25">
      <c r="A27" s="63">
        <v>11</v>
      </c>
      <c r="B27" s="50" t="str">
        <f>IF($E27="","",VLOOKUP($E27,'[1]L16 elokeszito'!$A$7:$O$48,14))</f>
        <v>DA</v>
      </c>
      <c r="C27" s="50">
        <f>IF($E27="","",VLOOKUP($E27,'[1]L16 elokeszito'!$A$7:$O$48,15))</f>
        <v>30</v>
      </c>
      <c r="D27" s="51" t="str">
        <f>IF($E27="","",VLOOKUP($E27,'[1]L16 elokeszito'!$A$7:$O$48,5))</f>
        <v>"0708150</v>
      </c>
      <c r="E27" s="52">
        <v>15</v>
      </c>
      <c r="F27" s="73" t="str">
        <f>UPPER(IF($E27="","",VLOOKUP($E27,'[1]L16 elokeszito'!$A$7:$O$48,2)))</f>
        <v xml:space="preserve">BURKUS </v>
      </c>
      <c r="G27" s="73" t="str">
        <f>IF($E27="","",VLOOKUP($E27,'[1]L16 elokeszito'!$A$7:$O$48,3))</f>
        <v>Bella Mária</v>
      </c>
      <c r="H27" s="73"/>
      <c r="I27" s="73" t="str">
        <f>IF($E27="","",VLOOKUP($E27,'[1]L16 elokeszito'!$A$7:$O$48,4))</f>
        <v>Next TA</v>
      </c>
      <c r="J27" s="54"/>
      <c r="K27" s="360" t="s">
        <v>231</v>
      </c>
      <c r="L27" s="81"/>
      <c r="M27" s="55" t="s">
        <v>164</v>
      </c>
      <c r="N27" s="82"/>
      <c r="O27" s="56"/>
      <c r="P27" s="87"/>
      <c r="Q27" s="56"/>
      <c r="R27" s="87"/>
      <c r="S27" s="60"/>
      <c r="Y27"/>
      <c r="Z27"/>
      <c r="AA27"/>
      <c r="AB27"/>
      <c r="AC27"/>
      <c r="AD27"/>
      <c r="AE27"/>
      <c r="AF27"/>
      <c r="AG27"/>
      <c r="AH27"/>
      <c r="AI27"/>
      <c r="AJ27"/>
      <c r="AK27"/>
    </row>
    <row r="28" spans="1:37" s="61" customFormat="1" ht="9.6" customHeight="1" x14ac:dyDescent="0.25">
      <c r="A28" s="93"/>
      <c r="B28" s="64"/>
      <c r="C28" s="64"/>
      <c r="D28" s="65"/>
      <c r="E28" s="76"/>
      <c r="F28" s="67"/>
      <c r="G28" s="67"/>
      <c r="H28" s="68"/>
      <c r="I28" s="83" t="s">
        <v>24</v>
      </c>
      <c r="J28" s="70" t="s">
        <v>159</v>
      </c>
      <c r="K28" s="71" t="str">
        <f>UPPER(IF(OR(J28="a",J28="as"),F27,IF(OR(J28="b",J28="bs"),F29,)))</f>
        <v xml:space="preserve">BENKE-GIOSANU </v>
      </c>
      <c r="L28" s="84"/>
      <c r="M28" s="55"/>
      <c r="N28" s="82"/>
      <c r="O28" s="56"/>
      <c r="P28" s="87"/>
      <c r="Q28" s="56"/>
      <c r="R28" s="87"/>
      <c r="S28" s="60"/>
    </row>
    <row r="29" spans="1:37" s="61" customFormat="1" ht="9.6" customHeight="1" x14ac:dyDescent="0.25">
      <c r="A29" s="63">
        <v>12</v>
      </c>
      <c r="B29" s="50" t="str">
        <f>IF($E29="","",VLOOKUP($E29,'[1]L16 elokeszito'!$A$7:$O$48,14))</f>
        <v>DA</v>
      </c>
      <c r="C29" s="50">
        <f>IF($E29="","",VLOOKUP($E29,'[1]L16 elokeszito'!$A$7:$O$48,15))</f>
        <v>17</v>
      </c>
      <c r="D29" s="51" t="str">
        <f>IF($E29="","",VLOOKUP($E29,'[1]L16 elokeszito'!$A$7:$O$48,5))</f>
        <v>"0806170</v>
      </c>
      <c r="E29" s="52">
        <v>9</v>
      </c>
      <c r="F29" s="73" t="str">
        <f>UPPER(IF($E29="","",VLOOKUP($E29,'[1]L16 elokeszito'!$A$7:$O$48,2)))</f>
        <v xml:space="preserve">BENKE-GIOSANU </v>
      </c>
      <c r="G29" s="73" t="str">
        <f>IF($E29="","",VLOOKUP($E29,'[1]L16 elokeszito'!$A$7:$O$48,3))</f>
        <v>Izabella</v>
      </c>
      <c r="H29" s="73"/>
      <c r="I29" s="73" t="str">
        <f>IF($E29="","",VLOOKUP($E29,'[1]L16 elokeszito'!$A$7:$O$48,4))</f>
        <v>Vasas SC</v>
      </c>
      <c r="J29" s="85"/>
      <c r="K29" s="55" t="s">
        <v>171</v>
      </c>
      <c r="L29" s="55"/>
      <c r="M29" s="55"/>
      <c r="N29" s="82"/>
      <c r="O29" s="361" t="s">
        <v>230</v>
      </c>
      <c r="P29" s="87"/>
      <c r="Q29" s="56"/>
      <c r="R29" s="87"/>
      <c r="S29" s="60"/>
    </row>
    <row r="30" spans="1:37" s="61" customFormat="1" ht="9.6" customHeight="1" x14ac:dyDescent="0.25">
      <c r="A30" s="63"/>
      <c r="B30" s="64"/>
      <c r="C30" s="64"/>
      <c r="D30" s="65"/>
      <c r="E30" s="76"/>
      <c r="F30" s="67"/>
      <c r="G30" s="67"/>
      <c r="H30" s="68"/>
      <c r="I30" s="67"/>
      <c r="J30" s="77"/>
      <c r="K30" s="55"/>
      <c r="L30" s="55"/>
      <c r="M30" s="69" t="s">
        <v>24</v>
      </c>
      <c r="N30" s="78" t="s">
        <v>159</v>
      </c>
      <c r="O30" s="71" t="str">
        <f>UPPER(IF(OR(N30="a",N30="as"),M26,IF(OR(N30="b",N30="bs"),M34,)))</f>
        <v xml:space="preserve">NAGY </v>
      </c>
      <c r="P30" s="94"/>
      <c r="Q30" s="56"/>
      <c r="R30" s="87"/>
      <c r="S30" s="60"/>
    </row>
    <row r="31" spans="1:37" s="61" customFormat="1" ht="9.6" customHeight="1" x14ac:dyDescent="0.25">
      <c r="A31" s="63">
        <v>13</v>
      </c>
      <c r="B31" s="50" t="str">
        <f>IF($E31="","",VLOOKUP($E31,'[1]L16 elokeszito'!$A$7:$O$48,14))</f>
        <v>WC</v>
      </c>
      <c r="C31" s="50">
        <f>IF($E31="","",VLOOKUP($E31,'[1]L16 elokeszito'!$A$7:$O$48,15))</f>
        <v>25</v>
      </c>
      <c r="D31" s="51" t="str">
        <f>IF($E31="","",VLOOKUP($E31,'[1]L16 elokeszito'!$A$7:$O$48,5))</f>
        <v>"060529</v>
      </c>
      <c r="E31" s="52">
        <v>23</v>
      </c>
      <c r="F31" s="73" t="str">
        <f>UPPER(IF($E31="","",VLOOKUP($E31,'[1]L16 elokeszito'!$A$7:$O$48,2)))</f>
        <v xml:space="preserve">NAGY </v>
      </c>
      <c r="G31" s="73" t="str">
        <f>IF($E31="","",VLOOKUP($E31,'[1]L16 elokeszito'!$A$7:$O$48,3))</f>
        <v>Gréta</v>
      </c>
      <c r="H31" s="73"/>
      <c r="I31" s="73" t="str">
        <f>IF($E31="","",VLOOKUP($E31,'[1]L16 elokeszito'!$A$7:$O$48,4))</f>
        <v>MTK</v>
      </c>
      <c r="J31" s="86"/>
      <c r="K31" s="360" t="s">
        <v>230</v>
      </c>
      <c r="L31" s="55"/>
      <c r="M31" s="55"/>
      <c r="N31" s="82"/>
      <c r="O31" s="55" t="s">
        <v>209</v>
      </c>
      <c r="P31" s="57"/>
      <c r="Q31" s="56"/>
      <c r="R31" s="87"/>
      <c r="S31" s="60"/>
    </row>
    <row r="32" spans="1:37" s="61" customFormat="1" ht="9.6" customHeight="1" x14ac:dyDescent="0.25">
      <c r="A32" s="63"/>
      <c r="B32" s="64"/>
      <c r="C32" s="64"/>
      <c r="D32" s="65"/>
      <c r="E32" s="76"/>
      <c r="F32" s="67"/>
      <c r="G32" s="67"/>
      <c r="H32" s="68"/>
      <c r="I32" s="83" t="s">
        <v>24</v>
      </c>
      <c r="J32" s="70" t="s">
        <v>66</v>
      </c>
      <c r="K32" s="71" t="str">
        <f>UPPER(IF(OR(J32="a",J32="as"),F31,IF(OR(J32="b",J32="bs"),F33,)))</f>
        <v xml:space="preserve">NAGY </v>
      </c>
      <c r="L32" s="71"/>
      <c r="M32" s="55"/>
      <c r="N32" s="82"/>
      <c r="O32" s="56"/>
      <c r="P32" s="57"/>
      <c r="Q32" s="56"/>
      <c r="R32" s="87"/>
      <c r="S32" s="60"/>
    </row>
    <row r="33" spans="1:19" s="61" customFormat="1" ht="9.6" customHeight="1" x14ac:dyDescent="0.25">
      <c r="A33" s="63">
        <v>14</v>
      </c>
      <c r="B33" s="50" t="str">
        <f>IF($E33="","",VLOOKUP($E33,'[1]L16 elokeszito'!$A$7:$O$48,14))</f>
        <v>DA</v>
      </c>
      <c r="C33" s="50">
        <f>IF($E33="","",VLOOKUP($E33,'[1]L16 elokeszito'!$A$7:$O$48,15))</f>
        <v>19</v>
      </c>
      <c r="D33" s="51" t="str">
        <f>IF($E33="","",VLOOKUP($E33,'[1]L16 elokeszito'!$A$7:$O$48,5))</f>
        <v>"0609040</v>
      </c>
      <c r="E33" s="52">
        <v>11</v>
      </c>
      <c r="F33" s="73" t="str">
        <f>UPPER(IF($E33="","",VLOOKUP($E33,'[1]L16 elokeszito'!$A$7:$O$48,2)))</f>
        <v xml:space="preserve">KUN </v>
      </c>
      <c r="G33" s="73" t="str">
        <f>IF($E33="","",VLOOKUP($E33,'[1]L16 elokeszito'!$A$7:$O$48,3))</f>
        <v>Csenge</v>
      </c>
      <c r="H33" s="73"/>
      <c r="I33" s="73" t="str">
        <f>IF($E33="","",VLOOKUP($E33,'[1]L16 elokeszito'!$A$7:$O$48,4))</f>
        <v>SVSE</v>
      </c>
      <c r="J33" s="74"/>
      <c r="K33" s="55" t="s">
        <v>172</v>
      </c>
      <c r="L33" s="75"/>
      <c r="M33" s="360" t="s">
        <v>232</v>
      </c>
      <c r="N33" s="82"/>
      <c r="O33" s="56"/>
      <c r="P33" s="57"/>
      <c r="Q33" s="56"/>
      <c r="R33" s="87"/>
      <c r="S33" s="60"/>
    </row>
    <row r="34" spans="1:19" s="61" customFormat="1" ht="9.6" customHeight="1" x14ac:dyDescent="0.25">
      <c r="A34" s="63"/>
      <c r="B34" s="64"/>
      <c r="C34" s="64"/>
      <c r="D34" s="65"/>
      <c r="E34" s="76"/>
      <c r="F34" s="67"/>
      <c r="G34" s="67"/>
      <c r="H34" s="68"/>
      <c r="I34" s="67"/>
      <c r="J34" s="77"/>
      <c r="K34" s="69" t="s">
        <v>24</v>
      </c>
      <c r="L34" s="78" t="s">
        <v>66</v>
      </c>
      <c r="M34" s="71" t="str">
        <f>UPPER(IF(OR(L34="a",L34="as"),K32,IF(OR(L34="b",L34="bs"),K36,)))</f>
        <v xml:space="preserve">NAGY </v>
      </c>
      <c r="N34" s="89"/>
      <c r="O34" s="56"/>
      <c r="P34" s="57"/>
      <c r="Q34" s="56"/>
      <c r="R34" s="87"/>
      <c r="S34" s="60"/>
    </row>
    <row r="35" spans="1:19" s="61" customFormat="1" ht="9.6" customHeight="1" x14ac:dyDescent="0.25">
      <c r="A35" s="63">
        <v>15</v>
      </c>
      <c r="B35" s="50">
        <f>IF($E35="","",VLOOKUP($E35,'[1]L16 elokeszito'!$A$7:$O$48,14))</f>
        <v>0</v>
      </c>
      <c r="C35" s="50">
        <f>IF($E35="","",VLOOKUP($E35,'[1]L16 elokeszito'!$A$7:$O$48,15))</f>
        <v>0</v>
      </c>
      <c r="D35" s="51">
        <f>IF($E35="","",VLOOKUP($E35,'[1]L16 elokeszito'!$A$7:$O$48,5))</f>
        <v>0</v>
      </c>
      <c r="E35" s="52">
        <v>24</v>
      </c>
      <c r="F35" s="73" t="str">
        <f>UPPER(IF($E35="","",VLOOKUP($E35,'[1]L16 elokeszito'!$A$7:$O$48,2)))</f>
        <v>X</v>
      </c>
      <c r="G35" s="73">
        <f>IF($E35="","",VLOOKUP($E35,'[1]L16 elokeszito'!$A$7:$O$48,3))</f>
        <v>0</v>
      </c>
      <c r="H35" s="73"/>
      <c r="I35" s="73">
        <f>IF($E35="","",VLOOKUP($E35,'[1]L16 elokeszito'!$A$7:$O$48,4))</f>
        <v>0</v>
      </c>
      <c r="J35" s="54"/>
      <c r="K35" s="55"/>
      <c r="L35" s="81"/>
      <c r="M35" s="55" t="s">
        <v>175</v>
      </c>
      <c r="N35" s="80"/>
      <c r="O35" s="56"/>
      <c r="P35" s="57"/>
      <c r="Q35" s="56"/>
      <c r="R35" s="87"/>
      <c r="S35" s="60"/>
    </row>
    <row r="36" spans="1:19" s="61" customFormat="1" ht="9.6" customHeight="1" x14ac:dyDescent="0.25">
      <c r="A36" s="63"/>
      <c r="B36" s="64"/>
      <c r="C36" s="64"/>
      <c r="D36" s="65"/>
      <c r="E36" s="66"/>
      <c r="F36" s="67"/>
      <c r="G36" s="67"/>
      <c r="H36" s="68"/>
      <c r="I36" s="69" t="s">
        <v>24</v>
      </c>
      <c r="J36" s="70" t="s">
        <v>47</v>
      </c>
      <c r="K36" s="71" t="str">
        <f>UPPER(IF(OR(J36="a",J36="as"),F35,IF(OR(J36="b",J36="bs"),F37,)))</f>
        <v xml:space="preserve">TUZSON </v>
      </c>
      <c r="L36" s="84"/>
      <c r="M36" s="55"/>
      <c r="N36" s="80"/>
      <c r="O36" s="56"/>
      <c r="P36" s="57"/>
      <c r="Q36" s="56"/>
      <c r="R36" s="87"/>
      <c r="S36" s="60"/>
    </row>
    <row r="37" spans="1:19" s="61" customFormat="1" ht="9.6" customHeight="1" x14ac:dyDescent="0.25">
      <c r="A37" s="49">
        <v>16</v>
      </c>
      <c r="B37" s="50" t="str">
        <f>IF($E37="","",VLOOKUP($E37,'[1]L16 elokeszito'!$A$7:$O$48,14))</f>
        <v>DA</v>
      </c>
      <c r="C37" s="50">
        <f>IF($E37="","",VLOOKUP($E37,'[1]L16 elokeszito'!$A$7:$O$48,15))</f>
        <v>12</v>
      </c>
      <c r="D37" s="51" t="str">
        <f>IF($E37="","",VLOOKUP($E37,'[1]L16 elokeszito'!$A$7:$O$48,5))</f>
        <v>"070820</v>
      </c>
      <c r="E37" s="52">
        <v>7</v>
      </c>
      <c r="F37" s="53" t="str">
        <f>UPPER(IF($E37="","",VLOOKUP($E37,'[1]L16 elokeszito'!$A$7:$O$48,2)))</f>
        <v xml:space="preserve">TUZSON </v>
      </c>
      <c r="G37" s="53" t="str">
        <f>IF($E37="","",VLOOKUP($E37,'[1]L16 elokeszito'!$A$7:$O$48,3))</f>
        <v>Viktória</v>
      </c>
      <c r="H37" s="53"/>
      <c r="I37" s="53" t="str">
        <f>IF($E37="","",VLOOKUP($E37,'[1]L16 elokeszito'!$A$7:$O$48,4))</f>
        <v>MESE</v>
      </c>
      <c r="J37" s="85"/>
      <c r="K37" s="55"/>
      <c r="L37" s="55"/>
      <c r="M37" s="55"/>
      <c r="N37" s="80"/>
      <c r="O37" s="57"/>
      <c r="P37" s="57"/>
      <c r="Q37" s="361" t="s">
        <v>233</v>
      </c>
      <c r="R37" s="87"/>
      <c r="S37" s="60"/>
    </row>
    <row r="38" spans="1:19" s="61" customFormat="1" ht="9.6" customHeight="1" x14ac:dyDescent="0.25">
      <c r="A38" s="63"/>
      <c r="B38" s="64"/>
      <c r="C38" s="64"/>
      <c r="D38" s="65"/>
      <c r="E38" s="66"/>
      <c r="F38" s="67"/>
      <c r="G38" s="67"/>
      <c r="H38" s="68"/>
      <c r="I38" s="67"/>
      <c r="J38" s="77"/>
      <c r="K38" s="55"/>
      <c r="L38" s="55"/>
      <c r="M38" s="55"/>
      <c r="N38" s="80"/>
      <c r="O38" s="95" t="s">
        <v>42</v>
      </c>
      <c r="P38" s="96" t="s">
        <v>47</v>
      </c>
      <c r="Q38" s="71" t="str">
        <f>UPPER(IF(OR(P39="a",P39="as"),Q22,IF(OR(P39="b",P39="bs"),Q54,)))</f>
        <v xml:space="preserve">MAJOR </v>
      </c>
      <c r="R38" s="97"/>
      <c r="S38" s="60"/>
    </row>
    <row r="39" spans="1:19" s="61" customFormat="1" ht="9.6" customHeight="1" x14ac:dyDescent="0.25">
      <c r="A39" s="49">
        <v>17</v>
      </c>
      <c r="B39" s="50" t="str">
        <f>IF($E39="","",VLOOKUP($E39,'[1]L16 elokeszito'!$A$7:$O$48,14))</f>
        <v>DA</v>
      </c>
      <c r="C39" s="50">
        <f>IF($E39="","",VLOOKUP($E39,'[1]L16 elokeszito'!$A$7:$O$48,15))</f>
        <v>11</v>
      </c>
      <c r="D39" s="51" t="str">
        <f>IF($E39="","",VLOOKUP($E39,'[1]L16 elokeszito'!$A$7:$O$48,5))</f>
        <v>"0604060</v>
      </c>
      <c r="E39" s="52">
        <v>6</v>
      </c>
      <c r="F39" s="53" t="str">
        <f>UPPER(IF($E39="","",VLOOKUP($E39,'[1]L16 elokeszito'!$A$7:$O$48,2)))</f>
        <v xml:space="preserve">MAJOR </v>
      </c>
      <c r="G39" s="53" t="str">
        <f>IF($E39="","",VLOOKUP($E39,'[1]L16 elokeszito'!$A$7:$O$48,3))</f>
        <v>Stella</v>
      </c>
      <c r="H39" s="53"/>
      <c r="I39" s="53" t="str">
        <f>IF($E39="","",VLOOKUP($E39,'[1]L16 elokeszito'!$A$7:$O$48,4))</f>
        <v>Sportmánia</v>
      </c>
      <c r="J39" s="54"/>
      <c r="K39" s="55"/>
      <c r="L39" s="55"/>
      <c r="M39" s="55"/>
      <c r="N39" s="80"/>
      <c r="O39" s="69" t="s">
        <v>24</v>
      </c>
      <c r="P39" s="98" t="s">
        <v>47</v>
      </c>
      <c r="Q39" s="55" t="s">
        <v>219</v>
      </c>
      <c r="R39" s="87"/>
      <c r="S39" s="60"/>
    </row>
    <row r="40" spans="1:19" s="61" customFormat="1" ht="9.6" customHeight="1" x14ac:dyDescent="0.25">
      <c r="A40" s="63"/>
      <c r="B40" s="64"/>
      <c r="C40" s="64"/>
      <c r="D40" s="65"/>
      <c r="E40" s="66"/>
      <c r="F40" s="67"/>
      <c r="G40" s="67"/>
      <c r="H40" s="68"/>
      <c r="I40" s="69" t="s">
        <v>24</v>
      </c>
      <c r="J40" s="70" t="s">
        <v>25</v>
      </c>
      <c r="K40" s="71" t="str">
        <f>UPPER(IF(OR(J40="a",J40="as"),F39,IF(OR(J40="b",J40="bs"),F41,)))</f>
        <v xml:space="preserve">MAJOR </v>
      </c>
      <c r="L40" s="71"/>
      <c r="M40" s="55"/>
      <c r="N40" s="80"/>
      <c r="O40" s="56"/>
      <c r="P40" s="57"/>
      <c r="Q40" s="56"/>
      <c r="R40" s="87"/>
      <c r="S40" s="60"/>
    </row>
    <row r="41" spans="1:19" s="61" customFormat="1" ht="9.6" customHeight="1" x14ac:dyDescent="0.25">
      <c r="A41" s="63">
        <v>18</v>
      </c>
      <c r="B41" s="50">
        <f>IF($E41="","",VLOOKUP($E41,'[1]L16 elokeszito'!$A$7:$O$48,14))</f>
        <v>0</v>
      </c>
      <c r="C41" s="50">
        <f>IF($E41="","",VLOOKUP($E41,'[1]L16 elokeszito'!$A$7:$O$48,15))</f>
        <v>0</v>
      </c>
      <c r="D41" s="51">
        <f>IF($E41="","",VLOOKUP($E41,'[1]L16 elokeszito'!$A$7:$O$48,5))</f>
        <v>0</v>
      </c>
      <c r="E41" s="52">
        <v>24</v>
      </c>
      <c r="F41" s="73" t="str">
        <f>UPPER(IF($E41="","",VLOOKUP($E41,'[1]L16 elokeszito'!$A$7:$O$48,2)))</f>
        <v>X</v>
      </c>
      <c r="G41" s="73">
        <f>IF($E41="","",VLOOKUP($E41,'[1]L16 elokeszito'!$A$7:$O$48,3))</f>
        <v>0</v>
      </c>
      <c r="H41" s="73"/>
      <c r="I41" s="73">
        <f>IF($E41="","",VLOOKUP($E41,'[1]L16 elokeszito'!$A$7:$O$48,4))</f>
        <v>0</v>
      </c>
      <c r="J41" s="74"/>
      <c r="K41" s="55"/>
      <c r="L41" s="75"/>
      <c r="M41" s="55"/>
      <c r="N41" s="80"/>
      <c r="O41" s="56"/>
      <c r="P41" s="57"/>
      <c r="Q41" s="364" t="s">
        <v>221</v>
      </c>
      <c r="R41" s="365"/>
      <c r="S41" s="60"/>
    </row>
    <row r="42" spans="1:19" s="61" customFormat="1" ht="9.6" customHeight="1" x14ac:dyDescent="0.25">
      <c r="A42" s="63"/>
      <c r="B42" s="64"/>
      <c r="C42" s="64"/>
      <c r="D42" s="65"/>
      <c r="E42" s="76"/>
      <c r="F42" s="67"/>
      <c r="G42" s="67"/>
      <c r="H42" s="68"/>
      <c r="I42" s="67"/>
      <c r="J42" s="77"/>
      <c r="K42" s="69" t="s">
        <v>24</v>
      </c>
      <c r="L42" s="78" t="s">
        <v>25</v>
      </c>
      <c r="M42" s="71" t="str">
        <f>UPPER(IF(OR(L42="a",L42="as"),K40,IF(OR(L42="b",L42="bs"),K44,)))</f>
        <v xml:space="preserve">MAJOR </v>
      </c>
      <c r="N42" s="79"/>
      <c r="O42" s="56"/>
      <c r="P42" s="57"/>
      <c r="Q42" s="56"/>
      <c r="R42" s="87"/>
      <c r="S42" s="60"/>
    </row>
    <row r="43" spans="1:19" s="61" customFormat="1" ht="9.6" customHeight="1" x14ac:dyDescent="0.25">
      <c r="A43" s="63">
        <v>19</v>
      </c>
      <c r="B43" s="50" t="str">
        <f>IF($E43="","",VLOOKUP($E43,'[1]L16 elokeszito'!$A$7:$O$48,14))</f>
        <v>DA</v>
      </c>
      <c r="C43" s="50">
        <f>IF($E43="","",VLOOKUP($E43,'[1]L16 elokeszito'!$A$7:$O$48,15))</f>
        <v>41</v>
      </c>
      <c r="D43" s="51" t="str">
        <f>IF($E43="","",VLOOKUP($E43,'[1]L16 elokeszito'!$A$7:$O$48,5))</f>
        <v>"0701251</v>
      </c>
      <c r="E43" s="52">
        <v>17</v>
      </c>
      <c r="F43" s="73" t="str">
        <f>UPPER(IF($E43="","",VLOOKUP($E43,'[1]L16 elokeszito'!$A$7:$O$48,2)))</f>
        <v xml:space="preserve">HAJDÚ </v>
      </c>
      <c r="G43" s="73" t="str">
        <f>IF($E43="","",VLOOKUP($E43,'[1]L16 elokeszito'!$A$7:$O$48,3))</f>
        <v>Anna Jázmin</v>
      </c>
      <c r="H43" s="73"/>
      <c r="I43" s="73" t="str">
        <f>IF($E43="","",VLOOKUP($E43,'[1]L16 elokeszito'!$A$7:$O$48,4))</f>
        <v>Next TA</v>
      </c>
      <c r="J43" s="54"/>
      <c r="K43" s="55"/>
      <c r="L43" s="81"/>
      <c r="M43" s="55" t="s">
        <v>176</v>
      </c>
      <c r="N43" s="82"/>
      <c r="O43" s="56"/>
      <c r="P43" s="57"/>
      <c r="Q43" s="56"/>
      <c r="R43" s="87"/>
      <c r="S43" s="60"/>
    </row>
    <row r="44" spans="1:19" s="61" customFormat="1" ht="9.6" customHeight="1" x14ac:dyDescent="0.25">
      <c r="A44" s="63"/>
      <c r="B44" s="64"/>
      <c r="C44" s="64"/>
      <c r="D44" s="65"/>
      <c r="E44" s="76"/>
      <c r="F44" s="67"/>
      <c r="G44" s="67"/>
      <c r="H44" s="68"/>
      <c r="I44" s="83" t="s">
        <v>24</v>
      </c>
      <c r="J44" s="70" t="s">
        <v>66</v>
      </c>
      <c r="K44" s="71" t="str">
        <f>UPPER(IF(OR(J44="a",J44="as"),F43,IF(OR(J44="b",J44="bs"),F45,)))</f>
        <v xml:space="preserve">HAJDÚ </v>
      </c>
      <c r="L44" s="84"/>
      <c r="M44" s="55"/>
      <c r="N44" s="82"/>
      <c r="O44" s="56"/>
      <c r="P44" s="57"/>
      <c r="Q44" s="56"/>
      <c r="R44" s="87"/>
      <c r="S44" s="60"/>
    </row>
    <row r="45" spans="1:19" s="61" customFormat="1" ht="9.6" customHeight="1" x14ac:dyDescent="0.25">
      <c r="A45" s="63">
        <v>20</v>
      </c>
      <c r="B45" s="50">
        <f>IF($E45="","",VLOOKUP($E45,'[1]L16 elokeszito'!$A$7:$O$48,14))</f>
        <v>0</v>
      </c>
      <c r="C45" s="50">
        <f>IF($E45="","",VLOOKUP($E45,'[1]L16 elokeszito'!$A$7:$O$48,15))</f>
        <v>0</v>
      </c>
      <c r="D45" s="51">
        <f>IF($E45="","",VLOOKUP($E45,'[1]L16 elokeszito'!$A$7:$O$48,5))</f>
        <v>0</v>
      </c>
      <c r="E45" s="52">
        <v>24</v>
      </c>
      <c r="F45" s="73" t="str">
        <f>UPPER(IF($E45="","",VLOOKUP($E45,'[1]L16 elokeszito'!$A$7:$O$48,2)))</f>
        <v>X</v>
      </c>
      <c r="G45" s="73">
        <f>IF($E45="","",VLOOKUP($E45,'[1]L16 elokeszito'!$A$7:$O$48,3))</f>
        <v>0</v>
      </c>
      <c r="H45" s="73"/>
      <c r="I45" s="73">
        <f>IF($E45="","",VLOOKUP($E45,'[1]L16 elokeszito'!$A$7:$O$48,4))</f>
        <v>0</v>
      </c>
      <c r="J45" s="85"/>
      <c r="K45" s="55"/>
      <c r="L45" s="55"/>
      <c r="M45" s="55"/>
      <c r="N45" s="82"/>
      <c r="O45" s="361" t="s">
        <v>229</v>
      </c>
      <c r="P45" s="57"/>
      <c r="Q45" s="56"/>
      <c r="R45" s="87"/>
      <c r="S45" s="60"/>
    </row>
    <row r="46" spans="1:19" s="61" customFormat="1" ht="9.6" customHeight="1" x14ac:dyDescent="0.25">
      <c r="A46" s="63"/>
      <c r="B46" s="64"/>
      <c r="C46" s="64"/>
      <c r="D46" s="65"/>
      <c r="E46" s="76"/>
      <c r="F46" s="67"/>
      <c r="G46" s="67"/>
      <c r="H46" s="68"/>
      <c r="I46" s="67"/>
      <c r="J46" s="77"/>
      <c r="K46" s="55"/>
      <c r="L46" s="55"/>
      <c r="M46" s="69" t="s">
        <v>24</v>
      </c>
      <c r="N46" s="78" t="s">
        <v>25</v>
      </c>
      <c r="O46" s="71" t="str">
        <f>UPPER(IF(OR(N46="a",N46="as"),M42,IF(OR(N46="b",N46="bs"),M50,)))</f>
        <v xml:space="preserve">MAJOR </v>
      </c>
      <c r="P46" s="92"/>
      <c r="Q46" s="56"/>
      <c r="R46" s="87"/>
      <c r="S46" s="60"/>
    </row>
    <row r="47" spans="1:19" s="61" customFormat="1" ht="9.6" customHeight="1" x14ac:dyDescent="0.25">
      <c r="A47" s="63">
        <v>21</v>
      </c>
      <c r="B47" s="50" t="str">
        <f>IF($E47="","",VLOOKUP($E47,'[1]L16 elokeszito'!$A$7:$O$48,14))</f>
        <v>DA</v>
      </c>
      <c r="C47" s="50">
        <f>IF($E47="","",VLOOKUP($E47,'[1]L16 elokeszito'!$A$7:$O$48,15))</f>
        <v>18</v>
      </c>
      <c r="D47" s="51" t="str">
        <f>IF($E47="","",VLOOKUP($E47,'[1]L16 elokeszito'!$A$7:$O$48,5))</f>
        <v>"061204</v>
      </c>
      <c r="E47" s="52">
        <v>10</v>
      </c>
      <c r="F47" s="73" t="str">
        <f>UPPER(IF($E47="","",VLOOKUP($E47,'[1]L16 elokeszito'!$A$7:$O$48,2)))</f>
        <v xml:space="preserve">FEHÉR </v>
      </c>
      <c r="G47" s="73" t="str">
        <f>IF($E47="","",VLOOKUP($E47,'[1]L16 elokeszito'!$A$7:$O$48,3))</f>
        <v>Laura</v>
      </c>
      <c r="H47" s="73"/>
      <c r="I47" s="73" t="str">
        <f>IF($E47="","",VLOOKUP($E47,'[1]L16 elokeszito'!$A$7:$O$48,4))</f>
        <v>PG Tenisz</v>
      </c>
      <c r="J47" s="86"/>
      <c r="K47" s="55"/>
      <c r="L47" s="55"/>
      <c r="M47" s="55"/>
      <c r="N47" s="82"/>
      <c r="O47" s="55" t="s">
        <v>210</v>
      </c>
      <c r="P47" s="87"/>
      <c r="Q47" s="56"/>
      <c r="R47" s="87"/>
      <c r="S47" s="60"/>
    </row>
    <row r="48" spans="1:19" s="61" customFormat="1" ht="9.6" customHeight="1" x14ac:dyDescent="0.25">
      <c r="A48" s="63"/>
      <c r="B48" s="64"/>
      <c r="C48" s="64"/>
      <c r="D48" s="65"/>
      <c r="E48" s="76"/>
      <c r="F48" s="67"/>
      <c r="G48" s="67"/>
      <c r="H48" s="68"/>
      <c r="I48" s="83" t="s">
        <v>24</v>
      </c>
      <c r="J48" s="70" t="s">
        <v>66</v>
      </c>
      <c r="K48" s="71" t="str">
        <f>UPPER(IF(OR(J48="a",J48="as"),F47,IF(OR(J48="b",J48="bs"),F49,)))</f>
        <v xml:space="preserve">FEHÉR </v>
      </c>
      <c r="L48" s="71"/>
      <c r="M48" s="55"/>
      <c r="N48" s="82"/>
      <c r="O48" s="56"/>
      <c r="P48" s="87"/>
      <c r="Q48" s="56"/>
      <c r="R48" s="87"/>
      <c r="S48" s="60"/>
    </row>
    <row r="49" spans="1:19" s="61" customFormat="1" ht="9.6" customHeight="1" x14ac:dyDescent="0.25">
      <c r="A49" s="63">
        <v>22</v>
      </c>
      <c r="B49" s="50" t="str">
        <f>IF($E49="","",VLOOKUP($E49,'[1]L16 elokeszito'!$A$7:$O$48,14))</f>
        <v>DA</v>
      </c>
      <c r="C49" s="50">
        <f>IF($E49="","",VLOOKUP($E49,'[1]L16 elokeszito'!$A$7:$O$48,15))</f>
        <v>74</v>
      </c>
      <c r="D49" s="51" t="str">
        <f>IF($E49="","",VLOOKUP($E49,'[1]L16 elokeszito'!$A$7:$O$48,5))</f>
        <v>"0705093</v>
      </c>
      <c r="E49" s="52">
        <v>20</v>
      </c>
      <c r="F49" s="73" t="str">
        <f>UPPER(IF($E49="","",VLOOKUP($E49,'[1]L16 elokeszito'!$A$7:$O$48,2)))</f>
        <v>SZALAY RÓZA</v>
      </c>
      <c r="G49" s="73" t="str">
        <f>IF($E49="","",VLOOKUP($E49,'[1]L16 elokeszito'!$A$7:$O$48,3))</f>
        <v>Róza</v>
      </c>
      <c r="H49" s="73"/>
      <c r="I49" s="73" t="str">
        <f>IF($E49="","",VLOOKUP($E49,'[1]L16 elokeszito'!$A$7:$O$48,4))</f>
        <v>Fitt SE</v>
      </c>
      <c r="J49" s="74"/>
      <c r="K49" s="55" t="s">
        <v>136</v>
      </c>
      <c r="L49" s="75"/>
      <c r="M49" s="360" t="s">
        <v>230</v>
      </c>
      <c r="N49" s="82"/>
      <c r="O49" s="56"/>
      <c r="P49" s="87"/>
      <c r="Q49" s="56"/>
      <c r="R49" s="87"/>
      <c r="S49" s="60"/>
    </row>
    <row r="50" spans="1:19" s="61" customFormat="1" ht="9.6" customHeight="1" x14ac:dyDescent="0.25">
      <c r="A50" s="63"/>
      <c r="B50" s="64"/>
      <c r="C50" s="64"/>
      <c r="D50" s="65"/>
      <c r="E50" s="76"/>
      <c r="F50" s="67"/>
      <c r="G50" s="67"/>
      <c r="H50" s="68"/>
      <c r="I50" s="67"/>
      <c r="J50" s="77"/>
      <c r="K50" s="69" t="s">
        <v>24</v>
      </c>
      <c r="L50" s="78" t="s">
        <v>47</v>
      </c>
      <c r="M50" s="71" t="str">
        <f>UPPER(IF(OR(L50="a",L50="as"),K48,IF(OR(L50="b",L50="bs"),K52,)))</f>
        <v xml:space="preserve">PÉCSI </v>
      </c>
      <c r="N50" s="89"/>
      <c r="O50" s="56"/>
      <c r="P50" s="87"/>
      <c r="Q50" s="56"/>
      <c r="R50" s="87"/>
      <c r="S50" s="60"/>
    </row>
    <row r="51" spans="1:19" s="61" customFormat="1" ht="9.6" customHeight="1" x14ac:dyDescent="0.25">
      <c r="A51" s="63">
        <v>23</v>
      </c>
      <c r="B51" s="50">
        <f>IF($E51="","",VLOOKUP($E51,'[1]L16 elokeszito'!$A$7:$O$48,14))</f>
        <v>0</v>
      </c>
      <c r="C51" s="50">
        <f>IF($E51="","",VLOOKUP($E51,'[1]L16 elokeszito'!$A$7:$O$48,15))</f>
        <v>0</v>
      </c>
      <c r="D51" s="51">
        <f>IF($E51="","",VLOOKUP($E51,'[1]L16 elokeszito'!$A$7:$O$48,5))</f>
        <v>0</v>
      </c>
      <c r="E51" s="52">
        <v>24</v>
      </c>
      <c r="F51" s="73" t="str">
        <f>UPPER(IF($E51="","",VLOOKUP($E51,'[1]L16 elokeszito'!$A$7:$O$48,2)))</f>
        <v>X</v>
      </c>
      <c r="G51" s="73">
        <f>IF($E51="","",VLOOKUP($E51,'[1]L16 elokeszito'!$A$7:$O$48,3))</f>
        <v>0</v>
      </c>
      <c r="H51" s="73"/>
      <c r="I51" s="73">
        <f>IF($E51="","",VLOOKUP($E51,'[1]L16 elokeszito'!$A$7:$O$48,4))</f>
        <v>0</v>
      </c>
      <c r="J51" s="54"/>
      <c r="K51" s="55"/>
      <c r="L51" s="81"/>
      <c r="M51" s="55" t="s">
        <v>177</v>
      </c>
      <c r="N51" s="80"/>
      <c r="O51" s="56"/>
      <c r="P51" s="87"/>
      <c r="Q51" s="56"/>
      <c r="R51" s="87"/>
      <c r="S51" s="60"/>
    </row>
    <row r="52" spans="1:19" s="61" customFormat="1" ht="9.6" customHeight="1" x14ac:dyDescent="0.25">
      <c r="A52" s="63"/>
      <c r="B52" s="64"/>
      <c r="C52" s="64"/>
      <c r="D52" s="65"/>
      <c r="E52" s="66"/>
      <c r="F52" s="67"/>
      <c r="G52" s="67"/>
      <c r="H52" s="68"/>
      <c r="I52" s="69" t="s">
        <v>24</v>
      </c>
      <c r="J52" s="70" t="s">
        <v>47</v>
      </c>
      <c r="K52" s="71" t="str">
        <f>UPPER(IF(OR(J52="a",J52="as"),F51,IF(OR(J52="b",J52="bs"),F53,)))</f>
        <v xml:space="preserve">PÉCSI </v>
      </c>
      <c r="L52" s="84"/>
      <c r="M52" s="55"/>
      <c r="N52" s="80"/>
      <c r="O52" s="56"/>
      <c r="P52" s="87"/>
      <c r="Q52" s="56"/>
      <c r="R52" s="87"/>
      <c r="S52" s="60"/>
    </row>
    <row r="53" spans="1:19" s="61" customFormat="1" ht="9.6" customHeight="1" x14ac:dyDescent="0.25">
      <c r="A53" s="49">
        <v>24</v>
      </c>
      <c r="B53" s="50" t="str">
        <f>IF($E53="","",VLOOKUP($E53,'[1]L16 elokeszito'!$A$7:$O$48,14))</f>
        <v>DA</v>
      </c>
      <c r="C53" s="50">
        <f>IF($E53="","",VLOOKUP($E53,'[1]L16 elokeszito'!$A$7:$O$48,15))</f>
        <v>8</v>
      </c>
      <c r="D53" s="51" t="str">
        <f>IF($E53="","",VLOOKUP($E53,'[1]L16 elokeszito'!$A$7:$O$48,5))</f>
        <v>"071108</v>
      </c>
      <c r="E53" s="52">
        <v>3</v>
      </c>
      <c r="F53" s="53" t="str">
        <f>UPPER(IF($E53="","",VLOOKUP($E53,'[1]L16 elokeszito'!$A$7:$O$48,2)))</f>
        <v xml:space="preserve">PÉCSI </v>
      </c>
      <c r="G53" s="53" t="str">
        <f>IF($E53="","",VLOOKUP($E53,'[1]L16 elokeszito'!$A$7:$O$48,3))</f>
        <v>Boglárka</v>
      </c>
      <c r="H53" s="53"/>
      <c r="I53" s="53" t="str">
        <f>IF($E53="","",VLOOKUP($E53,'[1]L16 elokeszito'!$A$7:$O$48,4))</f>
        <v>Future TT</v>
      </c>
      <c r="J53" s="85"/>
      <c r="K53" s="55"/>
      <c r="L53" s="55"/>
      <c r="M53" s="55"/>
      <c r="N53" s="80"/>
      <c r="O53" s="56"/>
      <c r="P53" s="87"/>
      <c r="Q53" s="361" t="s">
        <v>229</v>
      </c>
      <c r="R53" s="87"/>
      <c r="S53" s="60"/>
    </row>
    <row r="54" spans="1:19" s="61" customFormat="1" ht="9.6" customHeight="1" x14ac:dyDescent="0.25">
      <c r="A54" s="63"/>
      <c r="B54" s="64"/>
      <c r="C54" s="64"/>
      <c r="D54" s="65"/>
      <c r="E54" s="66"/>
      <c r="F54" s="90"/>
      <c r="G54" s="90"/>
      <c r="H54" s="91"/>
      <c r="I54" s="90"/>
      <c r="J54" s="77"/>
      <c r="K54" s="55"/>
      <c r="L54" s="55"/>
      <c r="M54" s="55"/>
      <c r="N54" s="80"/>
      <c r="O54" s="69" t="s">
        <v>24</v>
      </c>
      <c r="P54" s="78" t="s">
        <v>25</v>
      </c>
      <c r="Q54" s="71" t="str">
        <f>UPPER(IF(OR(P54="a",P54="as"),O46,IF(OR(P54="b",P54="bs"),O62,)))</f>
        <v xml:space="preserve">MAJOR </v>
      </c>
      <c r="R54" s="94"/>
      <c r="S54" s="60"/>
    </row>
    <row r="55" spans="1:19" s="61" customFormat="1" ht="9.6" customHeight="1" x14ac:dyDescent="0.25">
      <c r="A55" s="49">
        <v>25</v>
      </c>
      <c r="B55" s="50" t="str">
        <f>IF($E55="","",VLOOKUP($E55,'[1]L16 elokeszito'!$A$7:$O$48,14))</f>
        <v>DA</v>
      </c>
      <c r="C55" s="50">
        <f>IF($E55="","",VLOOKUP($E55,'[1]L16 elokeszito'!$A$7:$O$48,15))</f>
        <v>15</v>
      </c>
      <c r="D55" s="51" t="str">
        <f>IF($E55="","",VLOOKUP($E55,'[1]L16 elokeszito'!$A$7:$O$48,5))</f>
        <v>"060119</v>
      </c>
      <c r="E55" s="52">
        <v>8</v>
      </c>
      <c r="F55" s="53" t="str">
        <f>UPPER(IF($E55="","",VLOOKUP($E55,'[1]L16 elokeszito'!$A$7:$O$48,2)))</f>
        <v xml:space="preserve">NÉMETH </v>
      </c>
      <c r="G55" s="53" t="str">
        <f>IF($E55="","",VLOOKUP($E55,'[1]L16 elokeszito'!$A$7:$O$48,3))</f>
        <v>Laura</v>
      </c>
      <c r="H55" s="53"/>
      <c r="I55" s="53" t="str">
        <f>IF($E55="","",VLOOKUP($E55,'[1]L16 elokeszito'!$A$7:$O$48,4))</f>
        <v>SVSE</v>
      </c>
      <c r="J55" s="54"/>
      <c r="K55" s="55"/>
      <c r="L55" s="55"/>
      <c r="M55" s="55"/>
      <c r="N55" s="80"/>
      <c r="O55" s="56"/>
      <c r="P55" s="87"/>
      <c r="Q55" s="55" t="s">
        <v>214</v>
      </c>
      <c r="R55" s="57"/>
      <c r="S55" s="60"/>
    </row>
    <row r="56" spans="1:19" s="61" customFormat="1" ht="9.6" customHeight="1" x14ac:dyDescent="0.25">
      <c r="A56" s="63"/>
      <c r="B56" s="64"/>
      <c r="C56" s="64"/>
      <c r="D56" s="65"/>
      <c r="E56" s="66"/>
      <c r="F56" s="67"/>
      <c r="G56" s="67"/>
      <c r="H56" s="68"/>
      <c r="I56" s="69" t="s">
        <v>24</v>
      </c>
      <c r="J56" s="70" t="s">
        <v>25</v>
      </c>
      <c r="K56" s="71" t="str">
        <f>UPPER(IF(OR(J56="a",J56="as"),F55,IF(OR(J56="b",J56="bs"),F57,)))</f>
        <v xml:space="preserve">NÉMETH </v>
      </c>
      <c r="L56" s="71"/>
      <c r="M56" s="55"/>
      <c r="N56" s="80"/>
      <c r="O56" s="56"/>
      <c r="P56" s="87"/>
      <c r="Q56" s="56"/>
      <c r="R56" s="57"/>
      <c r="S56" s="60"/>
    </row>
    <row r="57" spans="1:19" s="61" customFormat="1" ht="9.6" customHeight="1" x14ac:dyDescent="0.25">
      <c r="A57" s="63">
        <v>26</v>
      </c>
      <c r="B57" s="50">
        <f>IF($E57="","",VLOOKUP($E57,'[1]L16 elokeszito'!$A$7:$O$48,14))</f>
        <v>0</v>
      </c>
      <c r="C57" s="50">
        <f>IF($E57="","",VLOOKUP($E57,'[1]L16 elokeszito'!$A$7:$O$48,15))</f>
        <v>0</v>
      </c>
      <c r="D57" s="51">
        <f>IF($E57="","",VLOOKUP($E57,'[1]L16 elokeszito'!$A$7:$O$48,5))</f>
        <v>0</v>
      </c>
      <c r="E57" s="52">
        <v>24</v>
      </c>
      <c r="F57" s="73" t="str">
        <f>UPPER(IF($E57="","",VLOOKUP($E57,'[1]L16 elokeszito'!$A$7:$O$48,2)))</f>
        <v>X</v>
      </c>
      <c r="G57" s="73">
        <f>IF($E57="","",VLOOKUP($E57,'[1]L16 elokeszito'!$A$7:$O$48,3))</f>
        <v>0</v>
      </c>
      <c r="H57" s="73"/>
      <c r="I57" s="73">
        <f>IF($E57="","",VLOOKUP($E57,'[1]L16 elokeszito'!$A$7:$O$48,4))</f>
        <v>0</v>
      </c>
      <c r="J57" s="74"/>
      <c r="K57" s="55"/>
      <c r="L57" s="75"/>
      <c r="M57" s="360" t="s">
        <v>232</v>
      </c>
      <c r="N57" s="80"/>
      <c r="O57" s="56"/>
      <c r="P57" s="87"/>
      <c r="Q57" s="56"/>
      <c r="R57" s="57"/>
      <c r="S57" s="60"/>
    </row>
    <row r="58" spans="1:19" s="61" customFormat="1" ht="9.6" customHeight="1" x14ac:dyDescent="0.25">
      <c r="A58" s="63"/>
      <c r="B58" s="64"/>
      <c r="C58" s="64"/>
      <c r="D58" s="65"/>
      <c r="E58" s="76"/>
      <c r="F58" s="67"/>
      <c r="G58" s="67"/>
      <c r="H58" s="68"/>
      <c r="I58" s="67"/>
      <c r="J58" s="77"/>
      <c r="K58" s="69" t="s">
        <v>24</v>
      </c>
      <c r="L58" s="78" t="s">
        <v>159</v>
      </c>
      <c r="M58" s="71" t="str">
        <f>UPPER(IF(OR(L58="a",L58="as"),K56,IF(OR(L58="b",L58="bs"),K60,)))</f>
        <v xml:space="preserve">BÖRÖCZKY </v>
      </c>
      <c r="N58" s="79"/>
      <c r="O58" s="56"/>
      <c r="P58" s="87"/>
      <c r="Q58" s="56"/>
      <c r="R58" s="57"/>
      <c r="S58" s="60"/>
    </row>
    <row r="59" spans="1:19" s="61" customFormat="1" ht="9.6" customHeight="1" x14ac:dyDescent="0.25">
      <c r="A59" s="63">
        <v>27</v>
      </c>
      <c r="B59" s="50" t="str">
        <f>IF($E59="","",VLOOKUP($E59,'[1]L16 elokeszito'!$A$7:$O$48,14))</f>
        <v>DA</v>
      </c>
      <c r="C59" s="50">
        <f>IF($E59="","",VLOOKUP($E59,'[1]L16 elokeszito'!$A$7:$O$48,15))</f>
        <v>35</v>
      </c>
      <c r="D59" s="51" t="str">
        <f>IF($E59="","",VLOOKUP($E59,'[1]L16 elokeszito'!$A$7:$O$48,5))</f>
        <v>"0704141</v>
      </c>
      <c r="E59" s="52">
        <v>16</v>
      </c>
      <c r="F59" s="73" t="str">
        <f>UPPER(IF($E59="","",VLOOKUP($E59,'[1]L16 elokeszito'!$A$7:$O$48,2)))</f>
        <v xml:space="preserve">RUZSINSZKY </v>
      </c>
      <c r="G59" s="73" t="str">
        <f>IF($E59="","",VLOOKUP($E59,'[1]L16 elokeszito'!$A$7:$O$48,3))</f>
        <v>Hanna</v>
      </c>
      <c r="H59" s="73"/>
      <c r="I59" s="73" t="str">
        <f>IF($E59="","",VLOOKUP($E59,'[1]L16 elokeszito'!$A$7:$O$48,4))</f>
        <v>BUSC</v>
      </c>
      <c r="J59" s="54"/>
      <c r="K59" s="55"/>
      <c r="L59" s="81"/>
      <c r="M59" s="55" t="s">
        <v>172</v>
      </c>
      <c r="N59" s="82"/>
      <c r="O59" s="56"/>
      <c r="P59" s="87"/>
      <c r="Q59" s="56"/>
      <c r="R59" s="57"/>
      <c r="S59" s="99"/>
    </row>
    <row r="60" spans="1:19" s="61" customFormat="1" ht="9.6" customHeight="1" x14ac:dyDescent="0.25">
      <c r="A60" s="63"/>
      <c r="B60" s="64"/>
      <c r="C60" s="64"/>
      <c r="D60" s="65"/>
      <c r="E60" s="76"/>
      <c r="F60" s="67"/>
      <c r="G60" s="67"/>
      <c r="H60" s="68"/>
      <c r="I60" s="83" t="s">
        <v>24</v>
      </c>
      <c r="J60" s="70" t="s">
        <v>159</v>
      </c>
      <c r="K60" s="71" t="str">
        <f>UPPER(IF(OR(J60="a",J60="as"),F59,IF(OR(J60="b",J60="bs"),F61,)))</f>
        <v xml:space="preserve">BÖRÖCZKY </v>
      </c>
      <c r="L60" s="84"/>
      <c r="M60" s="55"/>
      <c r="N60" s="82"/>
      <c r="O60" s="56"/>
      <c r="P60" s="87"/>
      <c r="Q60" s="56"/>
      <c r="R60" s="57"/>
      <c r="S60" s="60"/>
    </row>
    <row r="61" spans="1:19" s="61" customFormat="1" ht="9.6" customHeight="1" x14ac:dyDescent="0.25">
      <c r="A61" s="63">
        <v>28</v>
      </c>
      <c r="B61" s="50" t="str">
        <f>IF($E61="","",VLOOKUP($E61,'[1]L16 elokeszito'!$A$7:$O$48,14))</f>
        <v>DA</v>
      </c>
      <c r="C61" s="50">
        <f>IF($E61="","",VLOOKUP($E61,'[1]L16 elokeszito'!$A$7:$O$48,15))</f>
        <v>22</v>
      </c>
      <c r="D61" s="51" t="str">
        <f>IF($E61="","",VLOOKUP($E61,'[1]L16 elokeszito'!$A$7:$O$48,5))</f>
        <v>"071011</v>
      </c>
      <c r="E61" s="52">
        <v>13</v>
      </c>
      <c r="F61" s="73" t="str">
        <f>UPPER(IF($E61="","",VLOOKUP($E61,'[1]L16 elokeszito'!$A$7:$O$48,2)))</f>
        <v xml:space="preserve">BÖRÖCZKY </v>
      </c>
      <c r="G61" s="73" t="str">
        <f>IF($E61="","",VLOOKUP($E61,'[1]L16 elokeszito'!$A$7:$O$48,3))</f>
        <v>Emília Anikó</v>
      </c>
      <c r="H61" s="73"/>
      <c r="I61" s="73" t="str">
        <f>IF($E61="","",VLOOKUP($E61,'[1]L16 elokeszito'!$A$7:$O$48,4))</f>
        <v>Fitt SE</v>
      </c>
      <c r="J61" s="85"/>
      <c r="K61" s="55" t="s">
        <v>173</v>
      </c>
      <c r="L61" s="55"/>
      <c r="M61" s="55"/>
      <c r="N61" s="82"/>
      <c r="O61" s="361" t="s">
        <v>231</v>
      </c>
      <c r="P61" s="87"/>
      <c r="Q61" s="56"/>
      <c r="R61" s="57"/>
      <c r="S61" s="60"/>
    </row>
    <row r="62" spans="1:19" s="61" customFormat="1" ht="9.6" customHeight="1" x14ac:dyDescent="0.25">
      <c r="A62" s="63"/>
      <c r="B62" s="64"/>
      <c r="C62" s="64"/>
      <c r="D62" s="65"/>
      <c r="E62" s="76"/>
      <c r="F62" s="67"/>
      <c r="G62" s="67"/>
      <c r="H62" s="68"/>
      <c r="I62" s="67"/>
      <c r="J62" s="77"/>
      <c r="K62" s="55"/>
      <c r="L62" s="55"/>
      <c r="M62" s="69" t="s">
        <v>24</v>
      </c>
      <c r="N62" s="78" t="s">
        <v>47</v>
      </c>
      <c r="O62" s="71" t="str">
        <f>UPPER(IF(OR(N62="a",N62="as"),M58,IF(OR(N62="b",N62="bs"),M66,)))</f>
        <v xml:space="preserve">KOMLÓDI </v>
      </c>
      <c r="P62" s="94"/>
      <c r="Q62" s="56"/>
      <c r="R62" s="57"/>
      <c r="S62" s="60"/>
    </row>
    <row r="63" spans="1:19" s="61" customFormat="1" ht="9.6" customHeight="1" x14ac:dyDescent="0.25">
      <c r="A63" s="63">
        <v>29</v>
      </c>
      <c r="B63" s="50" t="str">
        <f>IF($E63="","",VLOOKUP($E63,'[1]L16 elokeszito'!$A$7:$O$48,14))</f>
        <v>DA</v>
      </c>
      <c r="C63" s="50">
        <f>IF($E63="","",VLOOKUP($E63,'[1]L16 elokeszito'!$A$7:$O$48,15))</f>
        <v>20</v>
      </c>
      <c r="D63" s="51" t="str">
        <f>IF($E63="","",VLOOKUP($E63,'[1]L16 elokeszito'!$A$7:$O$48,5))</f>
        <v>"070627</v>
      </c>
      <c r="E63" s="52">
        <v>12</v>
      </c>
      <c r="F63" s="73" t="str">
        <f>UPPER(IF($E63="","",VLOOKUP($E63,'[1]L16 elokeszito'!$A$7:$O$48,2)))</f>
        <v xml:space="preserve">GANBAT </v>
      </c>
      <c r="G63" s="73" t="str">
        <f>IF($E63="","",VLOOKUP($E63,'[1]L16 elokeszito'!$A$7:$O$48,3))</f>
        <v>Jázmin</v>
      </c>
      <c r="H63" s="73"/>
      <c r="I63" s="73" t="str">
        <f>IF($E63="","",VLOOKUP($E63,'[1]L16 elokeszito'!$A$7:$O$48,4))</f>
        <v>Gellért SE</v>
      </c>
      <c r="J63" s="86"/>
      <c r="K63" s="360" t="s">
        <v>230</v>
      </c>
      <c r="L63" s="55"/>
      <c r="M63" s="55"/>
      <c r="N63" s="82"/>
      <c r="O63" s="55" t="s">
        <v>139</v>
      </c>
      <c r="P63" s="80"/>
      <c r="Q63" s="58"/>
      <c r="R63" s="59"/>
      <c r="S63" s="60"/>
    </row>
    <row r="64" spans="1:19" s="61" customFormat="1" ht="9.6" customHeight="1" x14ac:dyDescent="0.25">
      <c r="A64" s="63"/>
      <c r="B64" s="64"/>
      <c r="C64" s="64"/>
      <c r="D64" s="65"/>
      <c r="E64" s="76"/>
      <c r="F64" s="67"/>
      <c r="G64" s="67"/>
      <c r="H64" s="68"/>
      <c r="I64" s="83" t="s">
        <v>24</v>
      </c>
      <c r="J64" s="70" t="s">
        <v>159</v>
      </c>
      <c r="K64" s="71" t="str">
        <f>UPPER(IF(OR(J64="a",J64="as"),F63,IF(OR(J64="b",J64="bs"),F65,)))</f>
        <v xml:space="preserve">SZABÓ </v>
      </c>
      <c r="L64" s="71"/>
      <c r="M64" s="55"/>
      <c r="N64" s="82"/>
      <c r="O64" s="80"/>
      <c r="P64" s="80"/>
      <c r="Q64" s="58"/>
      <c r="R64" s="59"/>
      <c r="S64" s="60"/>
    </row>
    <row r="65" spans="1:19" s="61" customFormat="1" ht="9.6" customHeight="1" x14ac:dyDescent="0.25">
      <c r="A65" s="63">
        <v>30</v>
      </c>
      <c r="B65" s="50" t="str">
        <f>IF($E65="","",VLOOKUP($E65,'[1]L16 elokeszito'!$A$7:$O$48,14))</f>
        <v>WC</v>
      </c>
      <c r="C65" s="50">
        <f>IF($E65="","",VLOOKUP($E65,'[1]L16 elokeszito'!$A$7:$O$48,15))</f>
        <v>23</v>
      </c>
      <c r="D65" s="51" t="str">
        <f>IF($E65="","",VLOOKUP($E65,'[1]L16 elokeszito'!$A$7:$O$48,5))</f>
        <v>"071211</v>
      </c>
      <c r="E65" s="52">
        <v>21</v>
      </c>
      <c r="F65" s="73" t="str">
        <f>UPPER(IF($E65="","",VLOOKUP($E65,'[1]L16 elokeszito'!$A$7:$O$48,2)))</f>
        <v xml:space="preserve">SZABÓ </v>
      </c>
      <c r="G65" s="73" t="str">
        <f>IF($E65="","",VLOOKUP($E65,'[1]L16 elokeszito'!$A$7:$O$48,3))</f>
        <v>Lora</v>
      </c>
      <c r="H65" s="73"/>
      <c r="I65" s="73" t="str">
        <f>IF($E65="","",VLOOKUP($E65,'[1]L16 elokeszito'!$A$7:$O$48,4))</f>
        <v>Kiskút TK</v>
      </c>
      <c r="J65" s="74"/>
      <c r="K65" s="55" t="s">
        <v>139</v>
      </c>
      <c r="L65" s="75"/>
      <c r="M65" s="360" t="s">
        <v>231</v>
      </c>
      <c r="N65" s="82"/>
      <c r="O65" s="80"/>
      <c r="P65" s="80"/>
      <c r="Q65" s="58"/>
      <c r="R65" s="59"/>
      <c r="S65" s="60"/>
    </row>
    <row r="66" spans="1:19" s="61" customFormat="1" ht="9.6" customHeight="1" x14ac:dyDescent="0.25">
      <c r="A66" s="63"/>
      <c r="B66" s="64"/>
      <c r="C66" s="64"/>
      <c r="D66" s="65"/>
      <c r="E66" s="76"/>
      <c r="F66" s="67"/>
      <c r="G66" s="67"/>
      <c r="H66" s="68"/>
      <c r="I66" s="67"/>
      <c r="J66" s="77"/>
      <c r="K66" s="69" t="s">
        <v>24</v>
      </c>
      <c r="L66" s="78" t="s">
        <v>47</v>
      </c>
      <c r="M66" s="71" t="str">
        <f>UPPER(IF(OR(L66="a",L66="as"),K64,IF(OR(L66="b",L66="bs"),K68,)))</f>
        <v xml:space="preserve">KOMLÓDI </v>
      </c>
      <c r="N66" s="89"/>
      <c r="O66" s="80"/>
      <c r="P66" s="80"/>
      <c r="Q66" s="58"/>
      <c r="R66" s="59"/>
      <c r="S66" s="60"/>
    </row>
    <row r="67" spans="1:19" s="61" customFormat="1" ht="9.6" customHeight="1" x14ac:dyDescent="0.25">
      <c r="A67" s="63">
        <v>31</v>
      </c>
      <c r="B67" s="50">
        <f>IF($E67="","",VLOOKUP($E67,'[1]L16 elokeszito'!$A$7:$O$48,14))</f>
        <v>0</v>
      </c>
      <c r="C67" s="50">
        <f>IF($E67="","",VLOOKUP($E67,'[1]L16 elokeszito'!$A$7:$O$48,15))</f>
        <v>0</v>
      </c>
      <c r="D67" s="51">
        <f>IF($E67="","",VLOOKUP($E67,'[1]L16 elokeszito'!$A$7:$O$48,5))</f>
        <v>0</v>
      </c>
      <c r="E67" s="52">
        <v>24</v>
      </c>
      <c r="F67" s="73" t="str">
        <f>UPPER(IF($E67="","",VLOOKUP($E67,'[1]L16 elokeszito'!$A$7:$O$48,2)))</f>
        <v>X</v>
      </c>
      <c r="G67" s="73">
        <f>IF($E67="","",VLOOKUP($E67,'[1]L16 elokeszito'!$A$7:$O$48,3))</f>
        <v>0</v>
      </c>
      <c r="H67" s="73"/>
      <c r="I67" s="73">
        <f>IF($E67="","",VLOOKUP($E67,'[1]L16 elokeszito'!$A$7:$O$48,4))</f>
        <v>0</v>
      </c>
      <c r="J67" s="54"/>
      <c r="K67" s="55"/>
      <c r="L67" s="81"/>
      <c r="M67" s="55" t="s">
        <v>162</v>
      </c>
      <c r="N67" s="80"/>
      <c r="O67" s="80"/>
      <c r="P67" s="80"/>
      <c r="Q67" s="58"/>
      <c r="R67" s="59"/>
      <c r="S67" s="60"/>
    </row>
    <row r="68" spans="1:19" s="61" customFormat="1" ht="9.6" customHeight="1" x14ac:dyDescent="0.25">
      <c r="A68" s="63"/>
      <c r="B68" s="64"/>
      <c r="C68" s="64"/>
      <c r="D68" s="65"/>
      <c r="E68" s="66"/>
      <c r="F68" s="67"/>
      <c r="G68" s="67"/>
      <c r="H68" s="68"/>
      <c r="I68" s="69" t="s">
        <v>24</v>
      </c>
      <c r="J68" s="70" t="s">
        <v>47</v>
      </c>
      <c r="K68" s="71" t="str">
        <f>UPPER(IF(OR(J68="a",J68="as"),F67,IF(OR(J68="b",J68="bs"),F69,)))</f>
        <v xml:space="preserve">KOMLÓDI </v>
      </c>
      <c r="L68" s="84"/>
      <c r="M68" s="55"/>
      <c r="N68" s="80"/>
      <c r="O68" s="80"/>
      <c r="P68" s="80"/>
      <c r="Q68" s="58"/>
      <c r="R68" s="59"/>
      <c r="S68" s="60"/>
    </row>
    <row r="69" spans="1:19" s="61" customFormat="1" ht="9.6" customHeight="1" x14ac:dyDescent="0.25">
      <c r="A69" s="49">
        <v>32</v>
      </c>
      <c r="B69" s="50" t="str">
        <f>IF($E69="","",VLOOKUP($E69,'[1]L16 elokeszito'!$A$7:$O$48,14))</f>
        <v>DA</v>
      </c>
      <c r="C69" s="50">
        <f>IF($E69="","",VLOOKUP($E69,'[1]L16 elokeszito'!$A$7:$O$48,15))</f>
        <v>6</v>
      </c>
      <c r="D69" s="51" t="str">
        <f>IF($E69="","",VLOOKUP($E69,'[1]L16 elokeszito'!$A$7:$O$48,5))</f>
        <v>"060708</v>
      </c>
      <c r="E69" s="52">
        <v>2</v>
      </c>
      <c r="F69" s="53" t="str">
        <f>UPPER(IF($E69="","",VLOOKUP($E69,'[1]L16 elokeszito'!$A$7:$O$48,2)))</f>
        <v xml:space="preserve">KOMLÓDI </v>
      </c>
      <c r="G69" s="53" t="str">
        <f>IF($E69="","",VLOOKUP($E69,'[1]L16 elokeszito'!$A$7:$O$48,3))</f>
        <v>Kiara</v>
      </c>
      <c r="H69" s="53"/>
      <c r="I69" s="53" t="str">
        <f>IF($E69="","",VLOOKUP($E69,'[1]L16 elokeszito'!$A$7:$O$48,4))</f>
        <v>PG Tenisz</v>
      </c>
      <c r="J69" s="85"/>
      <c r="K69" s="55"/>
      <c r="L69" s="55"/>
      <c r="M69" s="55"/>
      <c r="N69" s="55"/>
      <c r="O69" s="56"/>
      <c r="P69" s="57"/>
      <c r="Q69" s="58"/>
      <c r="R69" s="59"/>
      <c r="S69" s="60"/>
    </row>
    <row r="70" spans="1:19" s="106" customFormat="1" ht="6.75" customHeight="1" x14ac:dyDescent="0.25">
      <c r="A70" s="100"/>
      <c r="B70" s="100"/>
      <c r="C70" s="100"/>
      <c r="D70" s="100"/>
      <c r="E70" s="100"/>
      <c r="F70" s="101"/>
      <c r="G70" s="101"/>
      <c r="H70" s="101"/>
      <c r="I70" s="101"/>
      <c r="J70" s="102"/>
      <c r="K70" s="103"/>
      <c r="L70" s="104"/>
      <c r="M70" s="103"/>
      <c r="N70" s="104"/>
      <c r="O70" s="103"/>
      <c r="P70" s="104"/>
      <c r="Q70" s="103"/>
      <c r="R70" s="104"/>
      <c r="S70" s="105"/>
    </row>
    <row r="71" spans="1:19" s="119" customFormat="1" ht="10.5" customHeight="1" x14ac:dyDescent="0.25">
      <c r="A71" s="107" t="s">
        <v>11</v>
      </c>
      <c r="B71" s="108"/>
      <c r="C71" s="108"/>
      <c r="D71" s="109"/>
      <c r="E71" s="110" t="s">
        <v>48</v>
      </c>
      <c r="F71" s="111" t="s">
        <v>49</v>
      </c>
      <c r="G71" s="110"/>
      <c r="H71" s="112"/>
      <c r="I71" s="113"/>
      <c r="J71" s="110" t="s">
        <v>48</v>
      </c>
      <c r="K71" s="111" t="s">
        <v>50</v>
      </c>
      <c r="L71" s="114"/>
      <c r="M71" s="111" t="s">
        <v>51</v>
      </c>
      <c r="N71" s="115"/>
      <c r="O71" s="116" t="s">
        <v>52</v>
      </c>
      <c r="P71" s="116"/>
      <c r="Q71" s="117"/>
      <c r="R71" s="118"/>
    </row>
    <row r="72" spans="1:19" s="119" customFormat="1" ht="9" customHeight="1" x14ac:dyDescent="0.25">
      <c r="A72" s="120" t="s">
        <v>53</v>
      </c>
      <c r="B72" s="121"/>
      <c r="C72" s="122"/>
      <c r="D72" s="123"/>
      <c r="E72" s="124">
        <v>1</v>
      </c>
      <c r="F72" s="125" t="str">
        <f>IF(E72&gt;$R$79,,UPPER(VLOOKUP(E72,'[1]L16 elokeszito'!$A$7:$Q$134,2)))</f>
        <v xml:space="preserve">FARKASLAKI HINTS </v>
      </c>
      <c r="G72" s="126"/>
      <c r="H72" s="125"/>
      <c r="I72" s="127"/>
      <c r="J72" s="128" t="s">
        <v>54</v>
      </c>
      <c r="K72" s="129"/>
      <c r="L72" s="130"/>
      <c r="M72" s="129"/>
      <c r="N72" s="131"/>
      <c r="O72" s="132" t="s">
        <v>55</v>
      </c>
      <c r="P72" s="133"/>
      <c r="Q72" s="133"/>
      <c r="R72" s="134"/>
    </row>
    <row r="73" spans="1:19" s="119" customFormat="1" ht="9" customHeight="1" x14ac:dyDescent="0.25">
      <c r="A73" s="135" t="s">
        <v>56</v>
      </c>
      <c r="B73" s="136"/>
      <c r="C73" s="137"/>
      <c r="D73" s="138"/>
      <c r="E73" s="124">
        <v>2</v>
      </c>
      <c r="F73" s="125" t="str">
        <f>IF(E73&gt;$R$79,,UPPER(VLOOKUP(E73,'[1]L16 elokeszito'!$A$7:$Q$134,2)))</f>
        <v xml:space="preserve">KOMLÓDI </v>
      </c>
      <c r="G73" s="126"/>
      <c r="H73" s="125"/>
      <c r="I73" s="127"/>
      <c r="J73" s="128" t="s">
        <v>57</v>
      </c>
      <c r="K73" s="129"/>
      <c r="L73" s="130"/>
      <c r="M73" s="129"/>
      <c r="N73" s="131"/>
      <c r="O73" s="139"/>
      <c r="P73" s="140"/>
      <c r="Q73" s="136"/>
      <c r="R73" s="141"/>
    </row>
    <row r="74" spans="1:19" s="119" customFormat="1" ht="9" customHeight="1" x14ac:dyDescent="0.25">
      <c r="A74" s="142"/>
      <c r="B74" s="143"/>
      <c r="C74" s="144"/>
      <c r="D74" s="145"/>
      <c r="E74" s="124">
        <v>3</v>
      </c>
      <c r="F74" s="125" t="str">
        <f>IF(E74&gt;$R$79,,UPPER(VLOOKUP(E74,'[1]L16 elokeszito'!$A$7:$Q$134,2)))</f>
        <v xml:space="preserve">PÉCSI </v>
      </c>
      <c r="G74" s="126"/>
      <c r="H74" s="125"/>
      <c r="I74" s="127"/>
      <c r="J74" s="128" t="s">
        <v>58</v>
      </c>
      <c r="K74" s="129"/>
      <c r="L74" s="130"/>
      <c r="M74" s="129"/>
      <c r="N74" s="131"/>
      <c r="O74" s="132" t="s">
        <v>59</v>
      </c>
      <c r="P74" s="133"/>
      <c r="Q74" s="133"/>
      <c r="R74" s="134"/>
    </row>
    <row r="75" spans="1:19" s="119" customFormat="1" ht="9" customHeight="1" x14ac:dyDescent="0.25">
      <c r="A75" s="146"/>
      <c r="B75" s="32"/>
      <c r="C75" s="32"/>
      <c r="D75" s="147"/>
      <c r="E75" s="124">
        <v>4</v>
      </c>
      <c r="F75" s="125" t="str">
        <f>IF(E75&gt;$R$79,,UPPER(VLOOKUP(E75,'[1]L16 elokeszito'!$A$7:$Q$134,2)))</f>
        <v xml:space="preserve">PUKKAI </v>
      </c>
      <c r="G75" s="126"/>
      <c r="H75" s="125"/>
      <c r="I75" s="127"/>
      <c r="J75" s="128" t="s">
        <v>60</v>
      </c>
      <c r="K75" s="129"/>
      <c r="L75" s="130"/>
      <c r="M75" s="129"/>
      <c r="N75" s="131"/>
      <c r="O75" s="129"/>
      <c r="P75" s="130"/>
      <c r="Q75" s="129"/>
      <c r="R75" s="131"/>
    </row>
    <row r="76" spans="1:19" s="119" customFormat="1" ht="9" customHeight="1" x14ac:dyDescent="0.25">
      <c r="A76" s="148"/>
      <c r="B76" s="149"/>
      <c r="C76" s="149"/>
      <c r="D76" s="150"/>
      <c r="E76" s="124">
        <v>5</v>
      </c>
      <c r="F76" s="125" t="str">
        <f>IF(E76&gt;$R$79,,UPPER(VLOOKUP(E76,'[1]L16 elokeszito'!$A$7:$Q$134,2)))</f>
        <v xml:space="preserve">GYÖRGY </v>
      </c>
      <c r="G76" s="126"/>
      <c r="H76" s="125"/>
      <c r="I76" s="127"/>
      <c r="J76" s="128" t="s">
        <v>61</v>
      </c>
      <c r="K76" s="129"/>
      <c r="L76" s="130"/>
      <c r="M76" s="129"/>
      <c r="N76" s="131"/>
      <c r="O76" s="136"/>
      <c r="P76" s="140"/>
      <c r="Q76" s="136"/>
      <c r="R76" s="141"/>
    </row>
    <row r="77" spans="1:19" s="119" customFormat="1" ht="9" customHeight="1" x14ac:dyDescent="0.25">
      <c r="A77" s="151"/>
      <c r="B77" s="152"/>
      <c r="C77" s="32"/>
      <c r="D77" s="147"/>
      <c r="E77" s="124">
        <v>6</v>
      </c>
      <c r="F77" s="125" t="str">
        <f>IF(E77&gt;$R$79,,UPPER(VLOOKUP(E77,'[1]L16 elokeszito'!$A$7:$Q$134,2)))</f>
        <v xml:space="preserve">MAJOR </v>
      </c>
      <c r="G77" s="126"/>
      <c r="H77" s="125"/>
      <c r="I77" s="127"/>
      <c r="J77" s="128" t="s">
        <v>62</v>
      </c>
      <c r="K77" s="129"/>
      <c r="L77" s="130"/>
      <c r="M77" s="129"/>
      <c r="N77" s="131"/>
      <c r="O77" s="132" t="s">
        <v>63</v>
      </c>
      <c r="P77" s="133"/>
      <c r="Q77" s="133"/>
      <c r="R77" s="134"/>
    </row>
    <row r="78" spans="1:19" s="119" customFormat="1" ht="9" customHeight="1" x14ac:dyDescent="0.25">
      <c r="A78" s="151"/>
      <c r="B78" s="152"/>
      <c r="C78" s="153"/>
      <c r="D78" s="154"/>
      <c r="E78" s="124">
        <v>7</v>
      </c>
      <c r="F78" s="125" t="str">
        <f>IF(E78&gt;$R$79,,UPPER(VLOOKUP(E78,'[1]L16 elokeszito'!$A$7:$Q$134,2)))</f>
        <v xml:space="preserve">TUZSON </v>
      </c>
      <c r="G78" s="126"/>
      <c r="H78" s="125"/>
      <c r="I78" s="127"/>
      <c r="J78" s="128" t="s">
        <v>64</v>
      </c>
      <c r="K78" s="129"/>
      <c r="L78" s="130"/>
      <c r="M78" s="129"/>
      <c r="N78" s="131"/>
      <c r="O78" s="129"/>
      <c r="P78" s="130"/>
      <c r="Q78" s="129"/>
      <c r="R78" s="131"/>
    </row>
    <row r="79" spans="1:19" s="119" customFormat="1" ht="9" customHeight="1" x14ac:dyDescent="0.25">
      <c r="A79" s="155"/>
      <c r="B79" s="156"/>
      <c r="C79" s="157"/>
      <c r="D79" s="158"/>
      <c r="E79" s="159">
        <v>8</v>
      </c>
      <c r="F79" s="160" t="str">
        <f>IF(E79&gt;$R$79,,UPPER(VLOOKUP(E79,'[1]L16 elokeszito'!$A$7:$Q$134,2)))</f>
        <v xml:space="preserve">NÉMETH </v>
      </c>
      <c r="G79" s="161"/>
      <c r="H79" s="160"/>
      <c r="I79" s="162"/>
      <c r="J79" s="163" t="s">
        <v>65</v>
      </c>
      <c r="K79" s="136"/>
      <c r="L79" s="140"/>
      <c r="M79" s="136"/>
      <c r="N79" s="141"/>
      <c r="O79" s="136" t="str">
        <f>R4</f>
        <v>Izmendi Károly</v>
      </c>
      <c r="P79" s="140"/>
      <c r="Q79" s="136"/>
      <c r="R79" s="164">
        <f>MIN(8,'[1]L16 elokeszito'!Q5)</f>
        <v>8</v>
      </c>
    </row>
  </sheetData>
  <mergeCells count="2">
    <mergeCell ref="A4:C4"/>
    <mergeCell ref="Q41:R41"/>
  </mergeCells>
  <conditionalFormatting sqref="H37 H39 H7 H67 H9 H11 H13 H15 H17 H21 H41 H43 H45 H47 H49 H51 H19 H23 H25 H27 H29 H31 H33 H35 H53 H55 H57 H59 H61 H63 H65 H69">
    <cfRule type="expression" dxfId="30" priority="11" stopIfTrue="1">
      <formula>AND($E7&lt;9,$C7&gt;0)</formula>
    </cfRule>
  </conditionalFormatting>
  <conditionalFormatting sqref="I8 I40 I16 M14 I20 M30 I24 I48 M46 I52 I32 I44 I36 I12 M62 I28 K18 K26 K34 K42 K50 K58 K66 K10 I56 I64 I68 I60 O22 O39 O54">
    <cfRule type="expression" dxfId="29" priority="8" stopIfTrue="1">
      <formula>AND($O$1="CU",I8="Umpire")</formula>
    </cfRule>
    <cfRule type="expression" dxfId="28" priority="9" stopIfTrue="1">
      <formula>AND($O$1="CU",I8&lt;&gt;"Umpire",J8&lt;&gt;"")</formula>
    </cfRule>
    <cfRule type="expression" dxfId="27" priority="10" stopIfTrue="1">
      <formula>AND($O$1="CU",I8&lt;&gt;"Umpire")</formula>
    </cfRule>
  </conditionalFormatting>
  <conditionalFormatting sqref="E67 E65 E63 E13 E61 E15 E17 E21 E19 E23 E25 E27 E29 E31 E33 E37 E35 E39 E41 E43 E47 E49 E45 E51 E53 E55 E57 E59 E69">
    <cfRule type="expression" dxfId="26" priority="7" stopIfTrue="1">
      <formula>AND($E13&lt;9,$C13&gt;0)</formula>
    </cfRule>
  </conditionalFormatting>
  <conditionalFormatting sqref="M10 M18 M26 M34 M42 M50 M58 M66 O14 O30 O46 O62 Q22 Q54 K8 K12 K16 K20 K24 K28 K32 K36 K40 K44 K48 K52 K56 K60 K64 K68">
    <cfRule type="expression" dxfId="25" priority="5" stopIfTrue="1">
      <formula>J8="as"</formula>
    </cfRule>
    <cfRule type="expression" dxfId="24" priority="6" stopIfTrue="1">
      <formula>J8="bs"</formula>
    </cfRule>
  </conditionalFormatting>
  <conditionalFormatting sqref="J8 J12 J16 J20 J24 J28 J32 J36 J40 J44 J48 J52 J56 J60 J64 J68 L66 L58 L50 L42 L34 L26 L18 L10 N14 N30 N46 N62 R79 P54 P39 P22">
    <cfRule type="expression" dxfId="23" priority="4" stopIfTrue="1">
      <formula>$O$1="CU"</formula>
    </cfRule>
  </conditionalFormatting>
  <conditionalFormatting sqref="Q38">
    <cfRule type="expression" dxfId="22" priority="2" stopIfTrue="1">
      <formula>P39="as"</formula>
    </cfRule>
    <cfRule type="expression" dxfId="21" priority="3" stopIfTrue="1">
      <formula>P39="bs"</formula>
    </cfRule>
  </conditionalFormatting>
  <conditionalFormatting sqref="E7 E9 E11">
    <cfRule type="expression" dxfId="20" priority="1" stopIfTrue="1">
      <formula>$E7&lt;9</formula>
    </cfRule>
  </conditionalFormatting>
  <dataValidations count="1">
    <dataValidation type="list" allowBlank="1" showInputMessage="1" sqref="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B1B87C34-3D9C-4A27-B58E-650E1E33920A}">
      <formula1>$V$8:$V$17</formula1>
    </dataValidation>
  </dataValidations>
  <printOptions horizontalCentered="1"/>
  <pageMargins left="0.35" right="0.35" top="0.39" bottom="0.39" header="0" footer="0"/>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074"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8883F0D2-C3BC-4A13-AAC1-21201CEB047F}">
          <x14:formula1>
            <xm:f>$U$7:$U$16</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I65580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I131116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I196652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I262188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I327724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I393260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I458796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I524332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I589868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I655404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I720940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I786476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I852012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I917548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I983084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I131120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I196656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I262192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I327728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I393264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I458800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I524336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I589872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I655408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I720944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I786480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I852016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I917552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I983088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I131136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I196672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I262208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I327744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I393280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I458816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I524352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I589888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I655424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I720960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I786496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I852032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I917568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I983104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I68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K66 JG66 TC66 ACY66 AMU66 AWQ66 BGM66 BQI66 CAE66 CKA66 CTW66 DDS66 DNO66 DXK66 EHG66 ERC66 FAY66 FKU66 FUQ66 GEM66 GOI66 GYE66 HIA66 HRW66 IBS66 ILO66 IVK66 JFG66 JPC66 JYY66 KIU66 KSQ66 LCM66 LMI66 LWE66 MGA66 MPW66 MZS66 NJO66 NTK66 ODG66 ONC66 OWY66 PGU66 PQQ66 QAM66 QKI66 QUE66 REA66 RNW66 RXS66 SHO66 SRK66 TBG66 TLC66 TUY66 UEU66 UOQ66 UYM66 VII66 VSE66 WCA66 WLW66 WVS66 K65602 JG65602 TC65602 ACY65602 AMU65602 AWQ65602 BGM65602 BQI65602 CAE65602 CKA65602 CTW65602 DDS65602 DNO65602 DXK65602 EHG65602 ERC65602 FAY65602 FKU65602 FUQ65602 GEM65602 GOI65602 GYE65602 HIA65602 HRW65602 IBS65602 ILO65602 IVK65602 JFG65602 JPC65602 JYY65602 KIU65602 KSQ65602 LCM65602 LMI65602 LWE65602 MGA65602 MPW65602 MZS65602 NJO65602 NTK65602 ODG65602 ONC65602 OWY65602 PGU65602 PQQ65602 QAM65602 QKI65602 QUE65602 REA65602 RNW65602 RXS65602 SHO65602 SRK65602 TBG65602 TLC65602 TUY65602 UEU65602 UOQ65602 UYM65602 VII65602 VSE65602 WCA65602 WLW65602 WVS65602 K131138 JG131138 TC131138 ACY131138 AMU131138 AWQ131138 BGM131138 BQI131138 CAE131138 CKA131138 CTW131138 DDS131138 DNO131138 DXK131138 EHG131138 ERC131138 FAY131138 FKU131138 FUQ131138 GEM131138 GOI131138 GYE131138 HIA131138 HRW131138 IBS131138 ILO131138 IVK131138 JFG131138 JPC131138 JYY131138 KIU131138 KSQ131138 LCM131138 LMI131138 LWE131138 MGA131138 MPW131138 MZS131138 NJO131138 NTK131138 ODG131138 ONC131138 OWY131138 PGU131138 PQQ131138 QAM131138 QKI131138 QUE131138 REA131138 RNW131138 RXS131138 SHO131138 SRK131138 TBG131138 TLC131138 TUY131138 UEU131138 UOQ131138 UYM131138 VII131138 VSE131138 WCA131138 WLW131138 WVS131138 K196674 JG196674 TC196674 ACY196674 AMU196674 AWQ196674 BGM196674 BQI196674 CAE196674 CKA196674 CTW196674 DDS196674 DNO196674 DXK196674 EHG196674 ERC196674 FAY196674 FKU196674 FUQ196674 GEM196674 GOI196674 GYE196674 HIA196674 HRW196674 IBS196674 ILO196674 IVK196674 JFG196674 JPC196674 JYY196674 KIU196674 KSQ196674 LCM196674 LMI196674 LWE196674 MGA196674 MPW196674 MZS196674 NJO196674 NTK196674 ODG196674 ONC196674 OWY196674 PGU196674 PQQ196674 QAM196674 QKI196674 QUE196674 REA196674 RNW196674 RXS196674 SHO196674 SRK196674 TBG196674 TLC196674 TUY196674 UEU196674 UOQ196674 UYM196674 VII196674 VSE196674 WCA196674 WLW196674 WVS196674 K262210 JG262210 TC262210 ACY262210 AMU262210 AWQ262210 BGM262210 BQI262210 CAE262210 CKA262210 CTW262210 DDS262210 DNO262210 DXK262210 EHG262210 ERC262210 FAY262210 FKU262210 FUQ262210 GEM262210 GOI262210 GYE262210 HIA262210 HRW262210 IBS262210 ILO262210 IVK262210 JFG262210 JPC262210 JYY262210 KIU262210 KSQ262210 LCM262210 LMI262210 LWE262210 MGA262210 MPW262210 MZS262210 NJO262210 NTK262210 ODG262210 ONC262210 OWY262210 PGU262210 PQQ262210 QAM262210 QKI262210 QUE262210 REA262210 RNW262210 RXS262210 SHO262210 SRK262210 TBG262210 TLC262210 TUY262210 UEU262210 UOQ262210 UYM262210 VII262210 VSE262210 WCA262210 WLW262210 WVS262210 K327746 JG327746 TC327746 ACY327746 AMU327746 AWQ327746 BGM327746 BQI327746 CAE327746 CKA327746 CTW327746 DDS327746 DNO327746 DXK327746 EHG327746 ERC327746 FAY327746 FKU327746 FUQ327746 GEM327746 GOI327746 GYE327746 HIA327746 HRW327746 IBS327746 ILO327746 IVK327746 JFG327746 JPC327746 JYY327746 KIU327746 KSQ327746 LCM327746 LMI327746 LWE327746 MGA327746 MPW327746 MZS327746 NJO327746 NTK327746 ODG327746 ONC327746 OWY327746 PGU327746 PQQ327746 QAM327746 QKI327746 QUE327746 REA327746 RNW327746 RXS327746 SHO327746 SRK327746 TBG327746 TLC327746 TUY327746 UEU327746 UOQ327746 UYM327746 VII327746 VSE327746 WCA327746 WLW327746 WVS327746 K393282 JG393282 TC393282 ACY393282 AMU393282 AWQ393282 BGM393282 BQI393282 CAE393282 CKA393282 CTW393282 DDS393282 DNO393282 DXK393282 EHG393282 ERC393282 FAY393282 FKU393282 FUQ393282 GEM393282 GOI393282 GYE393282 HIA393282 HRW393282 IBS393282 ILO393282 IVK393282 JFG393282 JPC393282 JYY393282 KIU393282 KSQ393282 LCM393282 LMI393282 LWE393282 MGA393282 MPW393282 MZS393282 NJO393282 NTK393282 ODG393282 ONC393282 OWY393282 PGU393282 PQQ393282 QAM393282 QKI393282 QUE393282 REA393282 RNW393282 RXS393282 SHO393282 SRK393282 TBG393282 TLC393282 TUY393282 UEU393282 UOQ393282 UYM393282 VII393282 VSE393282 WCA393282 WLW393282 WVS393282 K458818 JG458818 TC458818 ACY458818 AMU458818 AWQ458818 BGM458818 BQI458818 CAE458818 CKA458818 CTW458818 DDS458818 DNO458818 DXK458818 EHG458818 ERC458818 FAY458818 FKU458818 FUQ458818 GEM458818 GOI458818 GYE458818 HIA458818 HRW458818 IBS458818 ILO458818 IVK458818 JFG458818 JPC458818 JYY458818 KIU458818 KSQ458818 LCM458818 LMI458818 LWE458818 MGA458818 MPW458818 MZS458818 NJO458818 NTK458818 ODG458818 ONC458818 OWY458818 PGU458818 PQQ458818 QAM458818 QKI458818 QUE458818 REA458818 RNW458818 RXS458818 SHO458818 SRK458818 TBG458818 TLC458818 TUY458818 UEU458818 UOQ458818 UYM458818 VII458818 VSE458818 WCA458818 WLW458818 WVS458818 K524354 JG524354 TC524354 ACY524354 AMU524354 AWQ524354 BGM524354 BQI524354 CAE524354 CKA524354 CTW524354 DDS524354 DNO524354 DXK524354 EHG524354 ERC524354 FAY524354 FKU524354 FUQ524354 GEM524354 GOI524354 GYE524354 HIA524354 HRW524354 IBS524354 ILO524354 IVK524354 JFG524354 JPC524354 JYY524354 KIU524354 KSQ524354 LCM524354 LMI524354 LWE524354 MGA524354 MPW524354 MZS524354 NJO524354 NTK524354 ODG524354 ONC524354 OWY524354 PGU524354 PQQ524354 QAM524354 QKI524354 QUE524354 REA524354 RNW524354 RXS524354 SHO524354 SRK524354 TBG524354 TLC524354 TUY524354 UEU524354 UOQ524354 UYM524354 VII524354 VSE524354 WCA524354 WLW524354 WVS524354 K589890 JG589890 TC589890 ACY589890 AMU589890 AWQ589890 BGM589890 BQI589890 CAE589890 CKA589890 CTW589890 DDS589890 DNO589890 DXK589890 EHG589890 ERC589890 FAY589890 FKU589890 FUQ589890 GEM589890 GOI589890 GYE589890 HIA589890 HRW589890 IBS589890 ILO589890 IVK589890 JFG589890 JPC589890 JYY589890 KIU589890 KSQ589890 LCM589890 LMI589890 LWE589890 MGA589890 MPW589890 MZS589890 NJO589890 NTK589890 ODG589890 ONC589890 OWY589890 PGU589890 PQQ589890 QAM589890 QKI589890 QUE589890 REA589890 RNW589890 RXS589890 SHO589890 SRK589890 TBG589890 TLC589890 TUY589890 UEU589890 UOQ589890 UYM589890 VII589890 VSE589890 WCA589890 WLW589890 WVS589890 K655426 JG655426 TC655426 ACY655426 AMU655426 AWQ655426 BGM655426 BQI655426 CAE655426 CKA655426 CTW655426 DDS655426 DNO655426 DXK655426 EHG655426 ERC655426 FAY655426 FKU655426 FUQ655426 GEM655426 GOI655426 GYE655426 HIA655426 HRW655426 IBS655426 ILO655426 IVK655426 JFG655426 JPC655426 JYY655426 KIU655426 KSQ655426 LCM655426 LMI655426 LWE655426 MGA655426 MPW655426 MZS655426 NJO655426 NTK655426 ODG655426 ONC655426 OWY655426 PGU655426 PQQ655426 QAM655426 QKI655426 QUE655426 REA655426 RNW655426 RXS655426 SHO655426 SRK655426 TBG655426 TLC655426 TUY655426 UEU655426 UOQ655426 UYM655426 VII655426 VSE655426 WCA655426 WLW655426 WVS655426 K720962 JG720962 TC720962 ACY720962 AMU720962 AWQ720962 BGM720962 BQI720962 CAE720962 CKA720962 CTW720962 DDS720962 DNO720962 DXK720962 EHG720962 ERC720962 FAY720962 FKU720962 FUQ720962 GEM720962 GOI720962 GYE720962 HIA720962 HRW720962 IBS720962 ILO720962 IVK720962 JFG720962 JPC720962 JYY720962 KIU720962 KSQ720962 LCM720962 LMI720962 LWE720962 MGA720962 MPW720962 MZS720962 NJO720962 NTK720962 ODG720962 ONC720962 OWY720962 PGU720962 PQQ720962 QAM720962 QKI720962 QUE720962 REA720962 RNW720962 RXS720962 SHO720962 SRK720962 TBG720962 TLC720962 TUY720962 UEU720962 UOQ720962 UYM720962 VII720962 VSE720962 WCA720962 WLW720962 WVS720962 K786498 JG786498 TC786498 ACY786498 AMU786498 AWQ786498 BGM786498 BQI786498 CAE786498 CKA786498 CTW786498 DDS786498 DNO786498 DXK786498 EHG786498 ERC786498 FAY786498 FKU786498 FUQ786498 GEM786498 GOI786498 GYE786498 HIA786498 HRW786498 IBS786498 ILO786498 IVK786498 JFG786498 JPC786498 JYY786498 KIU786498 KSQ786498 LCM786498 LMI786498 LWE786498 MGA786498 MPW786498 MZS786498 NJO786498 NTK786498 ODG786498 ONC786498 OWY786498 PGU786498 PQQ786498 QAM786498 QKI786498 QUE786498 REA786498 RNW786498 RXS786498 SHO786498 SRK786498 TBG786498 TLC786498 TUY786498 UEU786498 UOQ786498 UYM786498 VII786498 VSE786498 WCA786498 WLW786498 WVS786498 K852034 JG852034 TC852034 ACY852034 AMU852034 AWQ852034 BGM852034 BQI852034 CAE852034 CKA852034 CTW852034 DDS852034 DNO852034 DXK852034 EHG852034 ERC852034 FAY852034 FKU852034 FUQ852034 GEM852034 GOI852034 GYE852034 HIA852034 HRW852034 IBS852034 ILO852034 IVK852034 JFG852034 JPC852034 JYY852034 KIU852034 KSQ852034 LCM852034 LMI852034 LWE852034 MGA852034 MPW852034 MZS852034 NJO852034 NTK852034 ODG852034 ONC852034 OWY852034 PGU852034 PQQ852034 QAM852034 QKI852034 QUE852034 REA852034 RNW852034 RXS852034 SHO852034 SRK852034 TBG852034 TLC852034 TUY852034 UEU852034 UOQ852034 UYM852034 VII852034 VSE852034 WCA852034 WLW852034 WVS852034 K917570 JG917570 TC917570 ACY917570 AMU917570 AWQ917570 BGM917570 BQI917570 CAE917570 CKA917570 CTW917570 DDS917570 DNO917570 DXK917570 EHG917570 ERC917570 FAY917570 FKU917570 FUQ917570 GEM917570 GOI917570 GYE917570 HIA917570 HRW917570 IBS917570 ILO917570 IVK917570 JFG917570 JPC917570 JYY917570 KIU917570 KSQ917570 LCM917570 LMI917570 LWE917570 MGA917570 MPW917570 MZS917570 NJO917570 NTK917570 ODG917570 ONC917570 OWY917570 PGU917570 PQQ917570 QAM917570 QKI917570 QUE917570 REA917570 RNW917570 RXS917570 SHO917570 SRK917570 TBG917570 TLC917570 TUY917570 UEU917570 UOQ917570 UYM917570 VII917570 VSE917570 WCA917570 WLW917570 WVS917570 K983106 JG983106 TC983106 ACY983106 AMU983106 AWQ983106 BGM983106 BQI983106 CAE983106 CKA983106 CTW983106 DDS983106 DNO983106 DXK983106 EHG983106 ERC983106 FAY983106 FKU983106 FUQ983106 GEM983106 GOI983106 GYE983106 HIA983106 HRW983106 IBS983106 ILO983106 IVK983106 JFG983106 JPC983106 JYY983106 KIU983106 KSQ983106 LCM983106 LMI983106 LWE983106 MGA983106 MPW983106 MZS983106 NJO983106 NTK983106 ODG983106 ONC983106 OWY983106 PGU983106 PQQ983106 QAM983106 QKI983106 QUE983106 REA983106 RNW983106 RXS983106 SHO983106 SRK983106 TBG983106 TLC983106 TUY983106 UEU983106 UOQ983106 UYM983106 VII983106 VSE983106 WCA983106 WLW983106 WVS983106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M65598 JI65598 TE65598 ADA65598 AMW65598 AWS65598 BGO65598 BQK65598 CAG65598 CKC65598 CTY65598 DDU65598 DNQ65598 DXM65598 EHI65598 ERE65598 FBA65598 FKW65598 FUS65598 GEO65598 GOK65598 GYG65598 HIC65598 HRY65598 IBU65598 ILQ65598 IVM65598 JFI65598 JPE65598 JZA65598 KIW65598 KSS65598 LCO65598 LMK65598 LWG65598 MGC65598 MPY65598 MZU65598 NJQ65598 NTM65598 ODI65598 ONE65598 OXA65598 PGW65598 PQS65598 QAO65598 QKK65598 QUG65598 REC65598 RNY65598 RXU65598 SHQ65598 SRM65598 TBI65598 TLE65598 TVA65598 UEW65598 UOS65598 UYO65598 VIK65598 VSG65598 WCC65598 WLY65598 WVU65598 M131134 JI131134 TE131134 ADA131134 AMW131134 AWS131134 BGO131134 BQK131134 CAG131134 CKC131134 CTY131134 DDU131134 DNQ131134 DXM131134 EHI131134 ERE131134 FBA131134 FKW131134 FUS131134 GEO131134 GOK131134 GYG131134 HIC131134 HRY131134 IBU131134 ILQ131134 IVM131134 JFI131134 JPE131134 JZA131134 KIW131134 KSS131134 LCO131134 LMK131134 LWG131134 MGC131134 MPY131134 MZU131134 NJQ131134 NTM131134 ODI131134 ONE131134 OXA131134 PGW131134 PQS131134 QAO131134 QKK131134 QUG131134 REC131134 RNY131134 RXU131134 SHQ131134 SRM131134 TBI131134 TLE131134 TVA131134 UEW131134 UOS131134 UYO131134 VIK131134 VSG131134 WCC131134 WLY131134 WVU131134 M196670 JI196670 TE196670 ADA196670 AMW196670 AWS196670 BGO196670 BQK196670 CAG196670 CKC196670 CTY196670 DDU196670 DNQ196670 DXM196670 EHI196670 ERE196670 FBA196670 FKW196670 FUS196670 GEO196670 GOK196670 GYG196670 HIC196670 HRY196670 IBU196670 ILQ196670 IVM196670 JFI196670 JPE196670 JZA196670 KIW196670 KSS196670 LCO196670 LMK196670 LWG196670 MGC196670 MPY196670 MZU196670 NJQ196670 NTM196670 ODI196670 ONE196670 OXA196670 PGW196670 PQS196670 QAO196670 QKK196670 QUG196670 REC196670 RNY196670 RXU196670 SHQ196670 SRM196670 TBI196670 TLE196670 TVA196670 UEW196670 UOS196670 UYO196670 VIK196670 VSG196670 WCC196670 WLY196670 WVU196670 M262206 JI262206 TE262206 ADA262206 AMW262206 AWS262206 BGO262206 BQK262206 CAG262206 CKC262206 CTY262206 DDU262206 DNQ262206 DXM262206 EHI262206 ERE262206 FBA262206 FKW262206 FUS262206 GEO262206 GOK262206 GYG262206 HIC262206 HRY262206 IBU262206 ILQ262206 IVM262206 JFI262206 JPE262206 JZA262206 KIW262206 KSS262206 LCO262206 LMK262206 LWG262206 MGC262206 MPY262206 MZU262206 NJQ262206 NTM262206 ODI262206 ONE262206 OXA262206 PGW262206 PQS262206 QAO262206 QKK262206 QUG262206 REC262206 RNY262206 RXU262206 SHQ262206 SRM262206 TBI262206 TLE262206 TVA262206 UEW262206 UOS262206 UYO262206 VIK262206 VSG262206 WCC262206 WLY262206 WVU262206 M327742 JI327742 TE327742 ADA327742 AMW327742 AWS327742 BGO327742 BQK327742 CAG327742 CKC327742 CTY327742 DDU327742 DNQ327742 DXM327742 EHI327742 ERE327742 FBA327742 FKW327742 FUS327742 GEO327742 GOK327742 GYG327742 HIC327742 HRY327742 IBU327742 ILQ327742 IVM327742 JFI327742 JPE327742 JZA327742 KIW327742 KSS327742 LCO327742 LMK327742 LWG327742 MGC327742 MPY327742 MZU327742 NJQ327742 NTM327742 ODI327742 ONE327742 OXA327742 PGW327742 PQS327742 QAO327742 QKK327742 QUG327742 REC327742 RNY327742 RXU327742 SHQ327742 SRM327742 TBI327742 TLE327742 TVA327742 UEW327742 UOS327742 UYO327742 VIK327742 VSG327742 WCC327742 WLY327742 WVU327742 M393278 JI393278 TE393278 ADA393278 AMW393278 AWS393278 BGO393278 BQK393278 CAG393278 CKC393278 CTY393278 DDU393278 DNQ393278 DXM393278 EHI393278 ERE393278 FBA393278 FKW393278 FUS393278 GEO393278 GOK393278 GYG393278 HIC393278 HRY393278 IBU393278 ILQ393278 IVM393278 JFI393278 JPE393278 JZA393278 KIW393278 KSS393278 LCO393278 LMK393278 LWG393278 MGC393278 MPY393278 MZU393278 NJQ393278 NTM393278 ODI393278 ONE393278 OXA393278 PGW393278 PQS393278 QAO393278 QKK393278 QUG393278 REC393278 RNY393278 RXU393278 SHQ393278 SRM393278 TBI393278 TLE393278 TVA393278 UEW393278 UOS393278 UYO393278 VIK393278 VSG393278 WCC393278 WLY393278 WVU393278 M458814 JI458814 TE458814 ADA458814 AMW458814 AWS458814 BGO458814 BQK458814 CAG458814 CKC458814 CTY458814 DDU458814 DNQ458814 DXM458814 EHI458814 ERE458814 FBA458814 FKW458814 FUS458814 GEO458814 GOK458814 GYG458814 HIC458814 HRY458814 IBU458814 ILQ458814 IVM458814 JFI458814 JPE458814 JZA458814 KIW458814 KSS458814 LCO458814 LMK458814 LWG458814 MGC458814 MPY458814 MZU458814 NJQ458814 NTM458814 ODI458814 ONE458814 OXA458814 PGW458814 PQS458814 QAO458814 QKK458814 QUG458814 REC458814 RNY458814 RXU458814 SHQ458814 SRM458814 TBI458814 TLE458814 TVA458814 UEW458814 UOS458814 UYO458814 VIK458814 VSG458814 WCC458814 WLY458814 WVU458814 M524350 JI524350 TE524350 ADA524350 AMW524350 AWS524350 BGO524350 BQK524350 CAG524350 CKC524350 CTY524350 DDU524350 DNQ524350 DXM524350 EHI524350 ERE524350 FBA524350 FKW524350 FUS524350 GEO524350 GOK524350 GYG524350 HIC524350 HRY524350 IBU524350 ILQ524350 IVM524350 JFI524350 JPE524350 JZA524350 KIW524350 KSS524350 LCO524350 LMK524350 LWG524350 MGC524350 MPY524350 MZU524350 NJQ524350 NTM524350 ODI524350 ONE524350 OXA524350 PGW524350 PQS524350 QAO524350 QKK524350 QUG524350 REC524350 RNY524350 RXU524350 SHQ524350 SRM524350 TBI524350 TLE524350 TVA524350 UEW524350 UOS524350 UYO524350 VIK524350 VSG524350 WCC524350 WLY524350 WVU524350 M589886 JI589886 TE589886 ADA589886 AMW589886 AWS589886 BGO589886 BQK589886 CAG589886 CKC589886 CTY589886 DDU589886 DNQ589886 DXM589886 EHI589886 ERE589886 FBA589886 FKW589886 FUS589886 GEO589886 GOK589886 GYG589886 HIC589886 HRY589886 IBU589886 ILQ589886 IVM589886 JFI589886 JPE589886 JZA589886 KIW589886 KSS589886 LCO589886 LMK589886 LWG589886 MGC589886 MPY589886 MZU589886 NJQ589886 NTM589886 ODI589886 ONE589886 OXA589886 PGW589886 PQS589886 QAO589886 QKK589886 QUG589886 REC589886 RNY589886 RXU589886 SHQ589886 SRM589886 TBI589886 TLE589886 TVA589886 UEW589886 UOS589886 UYO589886 VIK589886 VSG589886 WCC589886 WLY589886 WVU589886 M655422 JI655422 TE655422 ADA655422 AMW655422 AWS655422 BGO655422 BQK655422 CAG655422 CKC655422 CTY655422 DDU655422 DNQ655422 DXM655422 EHI655422 ERE655422 FBA655422 FKW655422 FUS655422 GEO655422 GOK655422 GYG655422 HIC655422 HRY655422 IBU655422 ILQ655422 IVM655422 JFI655422 JPE655422 JZA655422 KIW655422 KSS655422 LCO655422 LMK655422 LWG655422 MGC655422 MPY655422 MZU655422 NJQ655422 NTM655422 ODI655422 ONE655422 OXA655422 PGW655422 PQS655422 QAO655422 QKK655422 QUG655422 REC655422 RNY655422 RXU655422 SHQ655422 SRM655422 TBI655422 TLE655422 TVA655422 UEW655422 UOS655422 UYO655422 VIK655422 VSG655422 WCC655422 WLY655422 WVU655422 M720958 JI720958 TE720958 ADA720958 AMW720958 AWS720958 BGO720958 BQK720958 CAG720958 CKC720958 CTY720958 DDU720958 DNQ720958 DXM720958 EHI720958 ERE720958 FBA720958 FKW720958 FUS720958 GEO720958 GOK720958 GYG720958 HIC720958 HRY720958 IBU720958 ILQ720958 IVM720958 JFI720958 JPE720958 JZA720958 KIW720958 KSS720958 LCO720958 LMK720958 LWG720958 MGC720958 MPY720958 MZU720958 NJQ720958 NTM720958 ODI720958 ONE720958 OXA720958 PGW720958 PQS720958 QAO720958 QKK720958 QUG720958 REC720958 RNY720958 RXU720958 SHQ720958 SRM720958 TBI720958 TLE720958 TVA720958 UEW720958 UOS720958 UYO720958 VIK720958 VSG720958 WCC720958 WLY720958 WVU720958 M786494 JI786494 TE786494 ADA786494 AMW786494 AWS786494 BGO786494 BQK786494 CAG786494 CKC786494 CTY786494 DDU786494 DNQ786494 DXM786494 EHI786494 ERE786494 FBA786494 FKW786494 FUS786494 GEO786494 GOK786494 GYG786494 HIC786494 HRY786494 IBU786494 ILQ786494 IVM786494 JFI786494 JPE786494 JZA786494 KIW786494 KSS786494 LCO786494 LMK786494 LWG786494 MGC786494 MPY786494 MZU786494 NJQ786494 NTM786494 ODI786494 ONE786494 OXA786494 PGW786494 PQS786494 QAO786494 QKK786494 QUG786494 REC786494 RNY786494 RXU786494 SHQ786494 SRM786494 TBI786494 TLE786494 TVA786494 UEW786494 UOS786494 UYO786494 VIK786494 VSG786494 WCC786494 WLY786494 WVU786494 M852030 JI852030 TE852030 ADA852030 AMW852030 AWS852030 BGO852030 BQK852030 CAG852030 CKC852030 CTY852030 DDU852030 DNQ852030 DXM852030 EHI852030 ERE852030 FBA852030 FKW852030 FUS852030 GEO852030 GOK852030 GYG852030 HIC852030 HRY852030 IBU852030 ILQ852030 IVM852030 JFI852030 JPE852030 JZA852030 KIW852030 KSS852030 LCO852030 LMK852030 LWG852030 MGC852030 MPY852030 MZU852030 NJQ852030 NTM852030 ODI852030 ONE852030 OXA852030 PGW852030 PQS852030 QAO852030 QKK852030 QUG852030 REC852030 RNY852030 RXU852030 SHQ852030 SRM852030 TBI852030 TLE852030 TVA852030 UEW852030 UOS852030 UYO852030 VIK852030 VSG852030 WCC852030 WLY852030 WVU852030 M917566 JI917566 TE917566 ADA917566 AMW917566 AWS917566 BGO917566 BQK917566 CAG917566 CKC917566 CTY917566 DDU917566 DNQ917566 DXM917566 EHI917566 ERE917566 FBA917566 FKW917566 FUS917566 GEO917566 GOK917566 GYG917566 HIC917566 HRY917566 IBU917566 ILQ917566 IVM917566 JFI917566 JPE917566 JZA917566 KIW917566 KSS917566 LCO917566 LMK917566 LWG917566 MGC917566 MPY917566 MZU917566 NJQ917566 NTM917566 ODI917566 ONE917566 OXA917566 PGW917566 PQS917566 QAO917566 QKK917566 QUG917566 REC917566 RNY917566 RXU917566 SHQ917566 SRM917566 TBI917566 TLE917566 TVA917566 UEW917566 UOS917566 UYO917566 VIK917566 VSG917566 WCC917566 WLY917566 WVU917566 M983102 JI983102 TE983102 ADA983102 AMW983102 AWS983102 BGO983102 BQK983102 CAG983102 CKC983102 CTY983102 DDU983102 DNQ983102 DXM983102 EHI983102 ERE983102 FBA983102 FKW983102 FUS983102 GEO983102 GOK983102 GYG983102 HIC983102 HRY983102 IBU983102 ILQ983102 IVM983102 JFI983102 JPE983102 JZA983102 KIW983102 KSS983102 LCO983102 LMK983102 LWG983102 MGC983102 MPY983102 MZU983102 NJQ983102 NTM983102 ODI983102 ONE983102 OXA983102 PGW983102 PQS983102 QAO983102 QKK983102 QUG983102 REC983102 RNY983102 RXU983102 SHQ983102 SRM983102 TBI983102 TLE983102 TVA983102 UEW983102 UOS983102 UYO983102 VIK983102 VSG983102 WCC983102 WLY983102 WVU983102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6ECE6-4287-4C25-A73E-08F922637B50}">
  <sheetPr codeName="Sheet32">
    <tabColor indexed="17"/>
    <pageSetUpPr fitToPage="1"/>
  </sheetPr>
  <dimension ref="A1:U81"/>
  <sheetViews>
    <sheetView showGridLines="0" showZeros="0" topLeftCell="A29" workbookViewId="0">
      <selection activeCell="E63" sqref="E63"/>
    </sheetView>
  </sheetViews>
  <sheetFormatPr defaultRowHeight="13.2" x14ac:dyDescent="0.25"/>
  <cols>
    <col min="1" max="2" width="3.33203125" style="342" customWidth="1"/>
    <col min="3" max="3" width="4.6640625" style="342" customWidth="1"/>
    <col min="4" max="4" width="4.33203125" style="342" customWidth="1"/>
    <col min="5" max="5" width="7.44140625" style="342" customWidth="1"/>
    <col min="6" max="6" width="12.6640625" style="342" customWidth="1"/>
    <col min="7" max="7" width="2.6640625" style="342" customWidth="1"/>
    <col min="8" max="8" width="5" style="342" customWidth="1"/>
    <col min="9" max="9" width="5.88671875" style="342" customWidth="1"/>
    <col min="10" max="10" width="1.6640625" style="343" customWidth="1"/>
    <col min="11" max="11" width="10.6640625" style="342" customWidth="1"/>
    <col min="12" max="12" width="1.6640625" style="343" customWidth="1"/>
    <col min="13" max="13" width="10.6640625" style="342" customWidth="1"/>
    <col min="14" max="14" width="1.6640625" style="199" customWidth="1"/>
    <col min="15" max="15" width="10.6640625" style="342" customWidth="1"/>
    <col min="16" max="16" width="1.6640625" style="343" customWidth="1"/>
    <col min="17" max="17" width="10.6640625" style="342" customWidth="1"/>
    <col min="18" max="18" width="1.6640625" style="199" customWidth="1"/>
    <col min="19" max="19" width="8.88671875" style="342"/>
    <col min="20" max="20" width="8.6640625" style="342" customWidth="1"/>
    <col min="21" max="21" width="8.88671875" style="342" hidden="1" customWidth="1"/>
    <col min="22" max="22" width="5.6640625" style="342" customWidth="1"/>
    <col min="23" max="256" width="8.88671875" style="342"/>
    <col min="257" max="258" width="3.33203125" style="342" customWidth="1"/>
    <col min="259" max="259" width="4.6640625" style="342" customWidth="1"/>
    <col min="260" max="260" width="4.33203125" style="342" customWidth="1"/>
    <col min="261" max="261" width="7.44140625" style="342" customWidth="1"/>
    <col min="262" max="262" width="12.6640625" style="342" customWidth="1"/>
    <col min="263" max="263" width="2.6640625" style="342" customWidth="1"/>
    <col min="264" max="264" width="5" style="342" customWidth="1"/>
    <col min="265" max="265" width="5.88671875" style="342" customWidth="1"/>
    <col min="266" max="266" width="1.6640625" style="342" customWidth="1"/>
    <col min="267" max="267" width="10.6640625" style="342" customWidth="1"/>
    <col min="268" max="268" width="1.6640625" style="342" customWidth="1"/>
    <col min="269" max="269" width="10.6640625" style="342" customWidth="1"/>
    <col min="270" max="270" width="1.6640625" style="342" customWidth="1"/>
    <col min="271" max="271" width="10.6640625" style="342" customWidth="1"/>
    <col min="272" max="272" width="1.6640625" style="342" customWidth="1"/>
    <col min="273" max="273" width="10.6640625" style="342" customWidth="1"/>
    <col min="274" max="274" width="1.6640625" style="342" customWidth="1"/>
    <col min="275" max="275" width="8.88671875" style="342"/>
    <col min="276" max="276" width="8.6640625" style="342" customWidth="1"/>
    <col min="277" max="277" width="0" style="342" hidden="1" customWidth="1"/>
    <col min="278" max="278" width="5.6640625" style="342" customWidth="1"/>
    <col min="279" max="512" width="8.88671875" style="342"/>
    <col min="513" max="514" width="3.33203125" style="342" customWidth="1"/>
    <col min="515" max="515" width="4.6640625" style="342" customWidth="1"/>
    <col min="516" max="516" width="4.33203125" style="342" customWidth="1"/>
    <col min="517" max="517" width="7.44140625" style="342" customWidth="1"/>
    <col min="518" max="518" width="12.6640625" style="342" customWidth="1"/>
    <col min="519" max="519" width="2.6640625" style="342" customWidth="1"/>
    <col min="520" max="520" width="5" style="342" customWidth="1"/>
    <col min="521" max="521" width="5.88671875" style="342" customWidth="1"/>
    <col min="522" max="522" width="1.6640625" style="342" customWidth="1"/>
    <col min="523" max="523" width="10.6640625" style="342" customWidth="1"/>
    <col min="524" max="524" width="1.6640625" style="342" customWidth="1"/>
    <col min="525" max="525" width="10.6640625" style="342" customWidth="1"/>
    <col min="526" max="526" width="1.6640625" style="342" customWidth="1"/>
    <col min="527" max="527" width="10.6640625" style="342" customWidth="1"/>
    <col min="528" max="528" width="1.6640625" style="342" customWidth="1"/>
    <col min="529" max="529" width="10.6640625" style="342" customWidth="1"/>
    <col min="530" max="530" width="1.6640625" style="342" customWidth="1"/>
    <col min="531" max="531" width="8.88671875" style="342"/>
    <col min="532" max="532" width="8.6640625" style="342" customWidth="1"/>
    <col min="533" max="533" width="0" style="342" hidden="1" customWidth="1"/>
    <col min="534" max="534" width="5.6640625" style="342" customWidth="1"/>
    <col min="535" max="768" width="8.88671875" style="342"/>
    <col min="769" max="770" width="3.33203125" style="342" customWidth="1"/>
    <col min="771" max="771" width="4.6640625" style="342" customWidth="1"/>
    <col min="772" max="772" width="4.33203125" style="342" customWidth="1"/>
    <col min="773" max="773" width="7.44140625" style="342" customWidth="1"/>
    <col min="774" max="774" width="12.6640625" style="342" customWidth="1"/>
    <col min="775" max="775" width="2.6640625" style="342" customWidth="1"/>
    <col min="776" max="776" width="5" style="342" customWidth="1"/>
    <col min="777" max="777" width="5.88671875" style="342" customWidth="1"/>
    <col min="778" max="778" width="1.6640625" style="342" customWidth="1"/>
    <col min="779" max="779" width="10.6640625" style="342" customWidth="1"/>
    <col min="780" max="780" width="1.6640625" style="342" customWidth="1"/>
    <col min="781" max="781" width="10.6640625" style="342" customWidth="1"/>
    <col min="782" max="782" width="1.6640625" style="342" customWidth="1"/>
    <col min="783" max="783" width="10.6640625" style="342" customWidth="1"/>
    <col min="784" max="784" width="1.6640625" style="342" customWidth="1"/>
    <col min="785" max="785" width="10.6640625" style="342" customWidth="1"/>
    <col min="786" max="786" width="1.6640625" style="342" customWidth="1"/>
    <col min="787" max="787" width="8.88671875" style="342"/>
    <col min="788" max="788" width="8.6640625" style="342" customWidth="1"/>
    <col min="789" max="789" width="0" style="342" hidden="1" customWidth="1"/>
    <col min="790" max="790" width="5.6640625" style="342" customWidth="1"/>
    <col min="791" max="1024" width="8.88671875" style="342"/>
    <col min="1025" max="1026" width="3.33203125" style="342" customWidth="1"/>
    <col min="1027" max="1027" width="4.6640625" style="342" customWidth="1"/>
    <col min="1028" max="1028" width="4.33203125" style="342" customWidth="1"/>
    <col min="1029" max="1029" width="7.44140625" style="342" customWidth="1"/>
    <col min="1030" max="1030" width="12.6640625" style="342" customWidth="1"/>
    <col min="1031" max="1031" width="2.6640625" style="342" customWidth="1"/>
    <col min="1032" max="1032" width="5" style="342" customWidth="1"/>
    <col min="1033" max="1033" width="5.88671875" style="342" customWidth="1"/>
    <col min="1034" max="1034" width="1.6640625" style="342" customWidth="1"/>
    <col min="1035" max="1035" width="10.6640625" style="342" customWidth="1"/>
    <col min="1036" max="1036" width="1.6640625" style="342" customWidth="1"/>
    <col min="1037" max="1037" width="10.6640625" style="342" customWidth="1"/>
    <col min="1038" max="1038" width="1.6640625" style="342" customWidth="1"/>
    <col min="1039" max="1039" width="10.6640625" style="342" customWidth="1"/>
    <col min="1040" max="1040" width="1.6640625" style="342" customWidth="1"/>
    <col min="1041" max="1041" width="10.6640625" style="342" customWidth="1"/>
    <col min="1042" max="1042" width="1.6640625" style="342" customWidth="1"/>
    <col min="1043" max="1043" width="8.88671875" style="342"/>
    <col min="1044" max="1044" width="8.6640625" style="342" customWidth="1"/>
    <col min="1045" max="1045" width="0" style="342" hidden="1" customWidth="1"/>
    <col min="1046" max="1046" width="5.6640625" style="342" customWidth="1"/>
    <col min="1047" max="1280" width="8.88671875" style="342"/>
    <col min="1281" max="1282" width="3.33203125" style="342" customWidth="1"/>
    <col min="1283" max="1283" width="4.6640625" style="342" customWidth="1"/>
    <col min="1284" max="1284" width="4.33203125" style="342" customWidth="1"/>
    <col min="1285" max="1285" width="7.44140625" style="342" customWidth="1"/>
    <col min="1286" max="1286" width="12.6640625" style="342" customWidth="1"/>
    <col min="1287" max="1287" width="2.6640625" style="342" customWidth="1"/>
    <col min="1288" max="1288" width="5" style="342" customWidth="1"/>
    <col min="1289" max="1289" width="5.88671875" style="342" customWidth="1"/>
    <col min="1290" max="1290" width="1.6640625" style="342" customWidth="1"/>
    <col min="1291" max="1291" width="10.6640625" style="342" customWidth="1"/>
    <col min="1292" max="1292" width="1.6640625" style="342" customWidth="1"/>
    <col min="1293" max="1293" width="10.6640625" style="342" customWidth="1"/>
    <col min="1294" max="1294" width="1.6640625" style="342" customWidth="1"/>
    <col min="1295" max="1295" width="10.6640625" style="342" customWidth="1"/>
    <col min="1296" max="1296" width="1.6640625" style="342" customWidth="1"/>
    <col min="1297" max="1297" width="10.6640625" style="342" customWidth="1"/>
    <col min="1298" max="1298" width="1.6640625" style="342" customWidth="1"/>
    <col min="1299" max="1299" width="8.88671875" style="342"/>
    <col min="1300" max="1300" width="8.6640625" style="342" customWidth="1"/>
    <col min="1301" max="1301" width="0" style="342" hidden="1" customWidth="1"/>
    <col min="1302" max="1302" width="5.6640625" style="342" customWidth="1"/>
    <col min="1303" max="1536" width="8.88671875" style="342"/>
    <col min="1537" max="1538" width="3.33203125" style="342" customWidth="1"/>
    <col min="1539" max="1539" width="4.6640625" style="342" customWidth="1"/>
    <col min="1540" max="1540" width="4.33203125" style="342" customWidth="1"/>
    <col min="1541" max="1541" width="7.44140625" style="342" customWidth="1"/>
    <col min="1542" max="1542" width="12.6640625" style="342" customWidth="1"/>
    <col min="1543" max="1543" width="2.6640625" style="342" customWidth="1"/>
    <col min="1544" max="1544" width="5" style="342" customWidth="1"/>
    <col min="1545" max="1545" width="5.88671875" style="342" customWidth="1"/>
    <col min="1546" max="1546" width="1.6640625" style="342" customWidth="1"/>
    <col min="1547" max="1547" width="10.6640625" style="342" customWidth="1"/>
    <col min="1548" max="1548" width="1.6640625" style="342" customWidth="1"/>
    <col min="1549" max="1549" width="10.6640625" style="342" customWidth="1"/>
    <col min="1550" max="1550" width="1.6640625" style="342" customWidth="1"/>
    <col min="1551" max="1551" width="10.6640625" style="342" customWidth="1"/>
    <col min="1552" max="1552" width="1.6640625" style="342" customWidth="1"/>
    <col min="1553" max="1553" width="10.6640625" style="342" customWidth="1"/>
    <col min="1554" max="1554" width="1.6640625" style="342" customWidth="1"/>
    <col min="1555" max="1555" width="8.88671875" style="342"/>
    <col min="1556" max="1556" width="8.6640625" style="342" customWidth="1"/>
    <col min="1557" max="1557" width="0" style="342" hidden="1" customWidth="1"/>
    <col min="1558" max="1558" width="5.6640625" style="342" customWidth="1"/>
    <col min="1559" max="1792" width="8.88671875" style="342"/>
    <col min="1793" max="1794" width="3.33203125" style="342" customWidth="1"/>
    <col min="1795" max="1795" width="4.6640625" style="342" customWidth="1"/>
    <col min="1796" max="1796" width="4.33203125" style="342" customWidth="1"/>
    <col min="1797" max="1797" width="7.44140625" style="342" customWidth="1"/>
    <col min="1798" max="1798" width="12.6640625" style="342" customWidth="1"/>
    <col min="1799" max="1799" width="2.6640625" style="342" customWidth="1"/>
    <col min="1800" max="1800" width="5" style="342" customWidth="1"/>
    <col min="1801" max="1801" width="5.88671875" style="342" customWidth="1"/>
    <col min="1802" max="1802" width="1.6640625" style="342" customWidth="1"/>
    <col min="1803" max="1803" width="10.6640625" style="342" customWidth="1"/>
    <col min="1804" max="1804" width="1.6640625" style="342" customWidth="1"/>
    <col min="1805" max="1805" width="10.6640625" style="342" customWidth="1"/>
    <col min="1806" max="1806" width="1.6640625" style="342" customWidth="1"/>
    <col min="1807" max="1807" width="10.6640625" style="342" customWidth="1"/>
    <col min="1808" max="1808" width="1.6640625" style="342" customWidth="1"/>
    <col min="1809" max="1809" width="10.6640625" style="342" customWidth="1"/>
    <col min="1810" max="1810" width="1.6640625" style="342" customWidth="1"/>
    <col min="1811" max="1811" width="8.88671875" style="342"/>
    <col min="1812" max="1812" width="8.6640625" style="342" customWidth="1"/>
    <col min="1813" max="1813" width="0" style="342" hidden="1" customWidth="1"/>
    <col min="1814" max="1814" width="5.6640625" style="342" customWidth="1"/>
    <col min="1815" max="2048" width="8.88671875" style="342"/>
    <col min="2049" max="2050" width="3.33203125" style="342" customWidth="1"/>
    <col min="2051" max="2051" width="4.6640625" style="342" customWidth="1"/>
    <col min="2052" max="2052" width="4.33203125" style="342" customWidth="1"/>
    <col min="2053" max="2053" width="7.44140625" style="342" customWidth="1"/>
    <col min="2054" max="2054" width="12.6640625" style="342" customWidth="1"/>
    <col min="2055" max="2055" width="2.6640625" style="342" customWidth="1"/>
    <col min="2056" max="2056" width="5" style="342" customWidth="1"/>
    <col min="2057" max="2057" width="5.88671875" style="342" customWidth="1"/>
    <col min="2058" max="2058" width="1.6640625" style="342" customWidth="1"/>
    <col min="2059" max="2059" width="10.6640625" style="342" customWidth="1"/>
    <col min="2060" max="2060" width="1.6640625" style="342" customWidth="1"/>
    <col min="2061" max="2061" width="10.6640625" style="342" customWidth="1"/>
    <col min="2062" max="2062" width="1.6640625" style="342" customWidth="1"/>
    <col min="2063" max="2063" width="10.6640625" style="342" customWidth="1"/>
    <col min="2064" max="2064" width="1.6640625" style="342" customWidth="1"/>
    <col min="2065" max="2065" width="10.6640625" style="342" customWidth="1"/>
    <col min="2066" max="2066" width="1.6640625" style="342" customWidth="1"/>
    <col min="2067" max="2067" width="8.88671875" style="342"/>
    <col min="2068" max="2068" width="8.6640625" style="342" customWidth="1"/>
    <col min="2069" max="2069" width="0" style="342" hidden="1" customWidth="1"/>
    <col min="2070" max="2070" width="5.6640625" style="342" customWidth="1"/>
    <col min="2071" max="2304" width="8.88671875" style="342"/>
    <col min="2305" max="2306" width="3.33203125" style="342" customWidth="1"/>
    <col min="2307" max="2307" width="4.6640625" style="342" customWidth="1"/>
    <col min="2308" max="2308" width="4.33203125" style="342" customWidth="1"/>
    <col min="2309" max="2309" width="7.44140625" style="342" customWidth="1"/>
    <col min="2310" max="2310" width="12.6640625" style="342" customWidth="1"/>
    <col min="2311" max="2311" width="2.6640625" style="342" customWidth="1"/>
    <col min="2312" max="2312" width="5" style="342" customWidth="1"/>
    <col min="2313" max="2313" width="5.88671875" style="342" customWidth="1"/>
    <col min="2314" max="2314" width="1.6640625" style="342" customWidth="1"/>
    <col min="2315" max="2315" width="10.6640625" style="342" customWidth="1"/>
    <col min="2316" max="2316" width="1.6640625" style="342" customWidth="1"/>
    <col min="2317" max="2317" width="10.6640625" style="342" customWidth="1"/>
    <col min="2318" max="2318" width="1.6640625" style="342" customWidth="1"/>
    <col min="2319" max="2319" width="10.6640625" style="342" customWidth="1"/>
    <col min="2320" max="2320" width="1.6640625" style="342" customWidth="1"/>
    <col min="2321" max="2321" width="10.6640625" style="342" customWidth="1"/>
    <col min="2322" max="2322" width="1.6640625" style="342" customWidth="1"/>
    <col min="2323" max="2323" width="8.88671875" style="342"/>
    <col min="2324" max="2324" width="8.6640625" style="342" customWidth="1"/>
    <col min="2325" max="2325" width="0" style="342" hidden="1" customWidth="1"/>
    <col min="2326" max="2326" width="5.6640625" style="342" customWidth="1"/>
    <col min="2327" max="2560" width="8.88671875" style="342"/>
    <col min="2561" max="2562" width="3.33203125" style="342" customWidth="1"/>
    <col min="2563" max="2563" width="4.6640625" style="342" customWidth="1"/>
    <col min="2564" max="2564" width="4.33203125" style="342" customWidth="1"/>
    <col min="2565" max="2565" width="7.44140625" style="342" customWidth="1"/>
    <col min="2566" max="2566" width="12.6640625" style="342" customWidth="1"/>
    <col min="2567" max="2567" width="2.6640625" style="342" customWidth="1"/>
    <col min="2568" max="2568" width="5" style="342" customWidth="1"/>
    <col min="2569" max="2569" width="5.88671875" style="342" customWidth="1"/>
    <col min="2570" max="2570" width="1.6640625" style="342" customWidth="1"/>
    <col min="2571" max="2571" width="10.6640625" style="342" customWidth="1"/>
    <col min="2572" max="2572" width="1.6640625" style="342" customWidth="1"/>
    <col min="2573" max="2573" width="10.6640625" style="342" customWidth="1"/>
    <col min="2574" max="2574" width="1.6640625" style="342" customWidth="1"/>
    <col min="2575" max="2575" width="10.6640625" style="342" customWidth="1"/>
    <col min="2576" max="2576" width="1.6640625" style="342" customWidth="1"/>
    <col min="2577" max="2577" width="10.6640625" style="342" customWidth="1"/>
    <col min="2578" max="2578" width="1.6640625" style="342" customWidth="1"/>
    <col min="2579" max="2579" width="8.88671875" style="342"/>
    <col min="2580" max="2580" width="8.6640625" style="342" customWidth="1"/>
    <col min="2581" max="2581" width="0" style="342" hidden="1" customWidth="1"/>
    <col min="2582" max="2582" width="5.6640625" style="342" customWidth="1"/>
    <col min="2583" max="2816" width="8.88671875" style="342"/>
    <col min="2817" max="2818" width="3.33203125" style="342" customWidth="1"/>
    <col min="2819" max="2819" width="4.6640625" style="342" customWidth="1"/>
    <col min="2820" max="2820" width="4.33203125" style="342" customWidth="1"/>
    <col min="2821" max="2821" width="7.44140625" style="342" customWidth="1"/>
    <col min="2822" max="2822" width="12.6640625" style="342" customWidth="1"/>
    <col min="2823" max="2823" width="2.6640625" style="342" customWidth="1"/>
    <col min="2824" max="2824" width="5" style="342" customWidth="1"/>
    <col min="2825" max="2825" width="5.88671875" style="342" customWidth="1"/>
    <col min="2826" max="2826" width="1.6640625" style="342" customWidth="1"/>
    <col min="2827" max="2827" width="10.6640625" style="342" customWidth="1"/>
    <col min="2828" max="2828" width="1.6640625" style="342" customWidth="1"/>
    <col min="2829" max="2829" width="10.6640625" style="342" customWidth="1"/>
    <col min="2830" max="2830" width="1.6640625" style="342" customWidth="1"/>
    <col min="2831" max="2831" width="10.6640625" style="342" customWidth="1"/>
    <col min="2832" max="2832" width="1.6640625" style="342" customWidth="1"/>
    <col min="2833" max="2833" width="10.6640625" style="342" customWidth="1"/>
    <col min="2834" max="2834" width="1.6640625" style="342" customWidth="1"/>
    <col min="2835" max="2835" width="8.88671875" style="342"/>
    <col min="2836" max="2836" width="8.6640625" style="342" customWidth="1"/>
    <col min="2837" max="2837" width="0" style="342" hidden="1" customWidth="1"/>
    <col min="2838" max="2838" width="5.6640625" style="342" customWidth="1"/>
    <col min="2839" max="3072" width="8.88671875" style="342"/>
    <col min="3073" max="3074" width="3.33203125" style="342" customWidth="1"/>
    <col min="3075" max="3075" width="4.6640625" style="342" customWidth="1"/>
    <col min="3076" max="3076" width="4.33203125" style="342" customWidth="1"/>
    <col min="3077" max="3077" width="7.44140625" style="342" customWidth="1"/>
    <col min="3078" max="3078" width="12.6640625" style="342" customWidth="1"/>
    <col min="3079" max="3079" width="2.6640625" style="342" customWidth="1"/>
    <col min="3080" max="3080" width="5" style="342" customWidth="1"/>
    <col min="3081" max="3081" width="5.88671875" style="342" customWidth="1"/>
    <col min="3082" max="3082" width="1.6640625" style="342" customWidth="1"/>
    <col min="3083" max="3083" width="10.6640625" style="342" customWidth="1"/>
    <col min="3084" max="3084" width="1.6640625" style="342" customWidth="1"/>
    <col min="3085" max="3085" width="10.6640625" style="342" customWidth="1"/>
    <col min="3086" max="3086" width="1.6640625" style="342" customWidth="1"/>
    <col min="3087" max="3087" width="10.6640625" style="342" customWidth="1"/>
    <col min="3088" max="3088" width="1.6640625" style="342" customWidth="1"/>
    <col min="3089" max="3089" width="10.6640625" style="342" customWidth="1"/>
    <col min="3090" max="3090" width="1.6640625" style="342" customWidth="1"/>
    <col min="3091" max="3091" width="8.88671875" style="342"/>
    <col min="3092" max="3092" width="8.6640625" style="342" customWidth="1"/>
    <col min="3093" max="3093" width="0" style="342" hidden="1" customWidth="1"/>
    <col min="3094" max="3094" width="5.6640625" style="342" customWidth="1"/>
    <col min="3095" max="3328" width="8.88671875" style="342"/>
    <col min="3329" max="3330" width="3.33203125" style="342" customWidth="1"/>
    <col min="3331" max="3331" width="4.6640625" style="342" customWidth="1"/>
    <col min="3332" max="3332" width="4.33203125" style="342" customWidth="1"/>
    <col min="3333" max="3333" width="7.44140625" style="342" customWidth="1"/>
    <col min="3334" max="3334" width="12.6640625" style="342" customWidth="1"/>
    <col min="3335" max="3335" width="2.6640625" style="342" customWidth="1"/>
    <col min="3336" max="3336" width="5" style="342" customWidth="1"/>
    <col min="3337" max="3337" width="5.88671875" style="342" customWidth="1"/>
    <col min="3338" max="3338" width="1.6640625" style="342" customWidth="1"/>
    <col min="3339" max="3339" width="10.6640625" style="342" customWidth="1"/>
    <col min="3340" max="3340" width="1.6640625" style="342" customWidth="1"/>
    <col min="3341" max="3341" width="10.6640625" style="342" customWidth="1"/>
    <col min="3342" max="3342" width="1.6640625" style="342" customWidth="1"/>
    <col min="3343" max="3343" width="10.6640625" style="342" customWidth="1"/>
    <col min="3344" max="3344" width="1.6640625" style="342" customWidth="1"/>
    <col min="3345" max="3345" width="10.6640625" style="342" customWidth="1"/>
    <col min="3346" max="3346" width="1.6640625" style="342" customWidth="1"/>
    <col min="3347" max="3347" width="8.88671875" style="342"/>
    <col min="3348" max="3348" width="8.6640625" style="342" customWidth="1"/>
    <col min="3349" max="3349" width="0" style="342" hidden="1" customWidth="1"/>
    <col min="3350" max="3350" width="5.6640625" style="342" customWidth="1"/>
    <col min="3351" max="3584" width="8.88671875" style="342"/>
    <col min="3585" max="3586" width="3.33203125" style="342" customWidth="1"/>
    <col min="3587" max="3587" width="4.6640625" style="342" customWidth="1"/>
    <col min="3588" max="3588" width="4.33203125" style="342" customWidth="1"/>
    <col min="3589" max="3589" width="7.44140625" style="342" customWidth="1"/>
    <col min="3590" max="3590" width="12.6640625" style="342" customWidth="1"/>
    <col min="3591" max="3591" width="2.6640625" style="342" customWidth="1"/>
    <col min="3592" max="3592" width="5" style="342" customWidth="1"/>
    <col min="3593" max="3593" width="5.88671875" style="342" customWidth="1"/>
    <col min="3594" max="3594" width="1.6640625" style="342" customWidth="1"/>
    <col min="3595" max="3595" width="10.6640625" style="342" customWidth="1"/>
    <col min="3596" max="3596" width="1.6640625" style="342" customWidth="1"/>
    <col min="3597" max="3597" width="10.6640625" style="342" customWidth="1"/>
    <col min="3598" max="3598" width="1.6640625" style="342" customWidth="1"/>
    <col min="3599" max="3599" width="10.6640625" style="342" customWidth="1"/>
    <col min="3600" max="3600" width="1.6640625" style="342" customWidth="1"/>
    <col min="3601" max="3601" width="10.6640625" style="342" customWidth="1"/>
    <col min="3602" max="3602" width="1.6640625" style="342" customWidth="1"/>
    <col min="3603" max="3603" width="8.88671875" style="342"/>
    <col min="3604" max="3604" width="8.6640625" style="342" customWidth="1"/>
    <col min="3605" max="3605" width="0" style="342" hidden="1" customWidth="1"/>
    <col min="3606" max="3606" width="5.6640625" style="342" customWidth="1"/>
    <col min="3607" max="3840" width="8.88671875" style="342"/>
    <col min="3841" max="3842" width="3.33203125" style="342" customWidth="1"/>
    <col min="3843" max="3843" width="4.6640625" style="342" customWidth="1"/>
    <col min="3844" max="3844" width="4.33203125" style="342" customWidth="1"/>
    <col min="3845" max="3845" width="7.44140625" style="342" customWidth="1"/>
    <col min="3846" max="3846" width="12.6640625" style="342" customWidth="1"/>
    <col min="3847" max="3847" width="2.6640625" style="342" customWidth="1"/>
    <col min="3848" max="3848" width="5" style="342" customWidth="1"/>
    <col min="3849" max="3849" width="5.88671875" style="342" customWidth="1"/>
    <col min="3850" max="3850" width="1.6640625" style="342" customWidth="1"/>
    <col min="3851" max="3851" width="10.6640625" style="342" customWidth="1"/>
    <col min="3852" max="3852" width="1.6640625" style="342" customWidth="1"/>
    <col min="3853" max="3853" width="10.6640625" style="342" customWidth="1"/>
    <col min="3854" max="3854" width="1.6640625" style="342" customWidth="1"/>
    <col min="3855" max="3855" width="10.6640625" style="342" customWidth="1"/>
    <col min="3856" max="3856" width="1.6640625" style="342" customWidth="1"/>
    <col min="3857" max="3857" width="10.6640625" style="342" customWidth="1"/>
    <col min="3858" max="3858" width="1.6640625" style="342" customWidth="1"/>
    <col min="3859" max="3859" width="8.88671875" style="342"/>
    <col min="3860" max="3860" width="8.6640625" style="342" customWidth="1"/>
    <col min="3861" max="3861" width="0" style="342" hidden="1" customWidth="1"/>
    <col min="3862" max="3862" width="5.6640625" style="342" customWidth="1"/>
    <col min="3863" max="4096" width="8.88671875" style="342"/>
    <col min="4097" max="4098" width="3.33203125" style="342" customWidth="1"/>
    <col min="4099" max="4099" width="4.6640625" style="342" customWidth="1"/>
    <col min="4100" max="4100" width="4.33203125" style="342" customWidth="1"/>
    <col min="4101" max="4101" width="7.44140625" style="342" customWidth="1"/>
    <col min="4102" max="4102" width="12.6640625" style="342" customWidth="1"/>
    <col min="4103" max="4103" width="2.6640625" style="342" customWidth="1"/>
    <col min="4104" max="4104" width="5" style="342" customWidth="1"/>
    <col min="4105" max="4105" width="5.88671875" style="342" customWidth="1"/>
    <col min="4106" max="4106" width="1.6640625" style="342" customWidth="1"/>
    <col min="4107" max="4107" width="10.6640625" style="342" customWidth="1"/>
    <col min="4108" max="4108" width="1.6640625" style="342" customWidth="1"/>
    <col min="4109" max="4109" width="10.6640625" style="342" customWidth="1"/>
    <col min="4110" max="4110" width="1.6640625" style="342" customWidth="1"/>
    <col min="4111" max="4111" width="10.6640625" style="342" customWidth="1"/>
    <col min="4112" max="4112" width="1.6640625" style="342" customWidth="1"/>
    <col min="4113" max="4113" width="10.6640625" style="342" customWidth="1"/>
    <col min="4114" max="4114" width="1.6640625" style="342" customWidth="1"/>
    <col min="4115" max="4115" width="8.88671875" style="342"/>
    <col min="4116" max="4116" width="8.6640625" style="342" customWidth="1"/>
    <col min="4117" max="4117" width="0" style="342" hidden="1" customWidth="1"/>
    <col min="4118" max="4118" width="5.6640625" style="342" customWidth="1"/>
    <col min="4119" max="4352" width="8.88671875" style="342"/>
    <col min="4353" max="4354" width="3.33203125" style="342" customWidth="1"/>
    <col min="4355" max="4355" width="4.6640625" style="342" customWidth="1"/>
    <col min="4356" max="4356" width="4.33203125" style="342" customWidth="1"/>
    <col min="4357" max="4357" width="7.44140625" style="342" customWidth="1"/>
    <col min="4358" max="4358" width="12.6640625" style="342" customWidth="1"/>
    <col min="4359" max="4359" width="2.6640625" style="342" customWidth="1"/>
    <col min="4360" max="4360" width="5" style="342" customWidth="1"/>
    <col min="4361" max="4361" width="5.88671875" style="342" customWidth="1"/>
    <col min="4362" max="4362" width="1.6640625" style="342" customWidth="1"/>
    <col min="4363" max="4363" width="10.6640625" style="342" customWidth="1"/>
    <col min="4364" max="4364" width="1.6640625" style="342" customWidth="1"/>
    <col min="4365" max="4365" width="10.6640625" style="342" customWidth="1"/>
    <col min="4366" max="4366" width="1.6640625" style="342" customWidth="1"/>
    <col min="4367" max="4367" width="10.6640625" style="342" customWidth="1"/>
    <col min="4368" max="4368" width="1.6640625" style="342" customWidth="1"/>
    <col min="4369" max="4369" width="10.6640625" style="342" customWidth="1"/>
    <col min="4370" max="4370" width="1.6640625" style="342" customWidth="1"/>
    <col min="4371" max="4371" width="8.88671875" style="342"/>
    <col min="4372" max="4372" width="8.6640625" style="342" customWidth="1"/>
    <col min="4373" max="4373" width="0" style="342" hidden="1" customWidth="1"/>
    <col min="4374" max="4374" width="5.6640625" style="342" customWidth="1"/>
    <col min="4375" max="4608" width="8.88671875" style="342"/>
    <col min="4609" max="4610" width="3.33203125" style="342" customWidth="1"/>
    <col min="4611" max="4611" width="4.6640625" style="342" customWidth="1"/>
    <col min="4612" max="4612" width="4.33203125" style="342" customWidth="1"/>
    <col min="4613" max="4613" width="7.44140625" style="342" customWidth="1"/>
    <col min="4614" max="4614" width="12.6640625" style="342" customWidth="1"/>
    <col min="4615" max="4615" width="2.6640625" style="342" customWidth="1"/>
    <col min="4616" max="4616" width="5" style="342" customWidth="1"/>
    <col min="4617" max="4617" width="5.88671875" style="342" customWidth="1"/>
    <col min="4618" max="4618" width="1.6640625" style="342" customWidth="1"/>
    <col min="4619" max="4619" width="10.6640625" style="342" customWidth="1"/>
    <col min="4620" max="4620" width="1.6640625" style="342" customWidth="1"/>
    <col min="4621" max="4621" width="10.6640625" style="342" customWidth="1"/>
    <col min="4622" max="4622" width="1.6640625" style="342" customWidth="1"/>
    <col min="4623" max="4623" width="10.6640625" style="342" customWidth="1"/>
    <col min="4624" max="4624" width="1.6640625" style="342" customWidth="1"/>
    <col min="4625" max="4625" width="10.6640625" style="342" customWidth="1"/>
    <col min="4626" max="4626" width="1.6640625" style="342" customWidth="1"/>
    <col min="4627" max="4627" width="8.88671875" style="342"/>
    <col min="4628" max="4628" width="8.6640625" style="342" customWidth="1"/>
    <col min="4629" max="4629" width="0" style="342" hidden="1" customWidth="1"/>
    <col min="4630" max="4630" width="5.6640625" style="342" customWidth="1"/>
    <col min="4631" max="4864" width="8.88671875" style="342"/>
    <col min="4865" max="4866" width="3.33203125" style="342" customWidth="1"/>
    <col min="4867" max="4867" width="4.6640625" style="342" customWidth="1"/>
    <col min="4868" max="4868" width="4.33203125" style="342" customWidth="1"/>
    <col min="4869" max="4869" width="7.44140625" style="342" customWidth="1"/>
    <col min="4870" max="4870" width="12.6640625" style="342" customWidth="1"/>
    <col min="4871" max="4871" width="2.6640625" style="342" customWidth="1"/>
    <col min="4872" max="4872" width="5" style="342" customWidth="1"/>
    <col min="4873" max="4873" width="5.88671875" style="342" customWidth="1"/>
    <col min="4874" max="4874" width="1.6640625" style="342" customWidth="1"/>
    <col min="4875" max="4875" width="10.6640625" style="342" customWidth="1"/>
    <col min="4876" max="4876" width="1.6640625" style="342" customWidth="1"/>
    <col min="4877" max="4877" width="10.6640625" style="342" customWidth="1"/>
    <col min="4878" max="4878" width="1.6640625" style="342" customWidth="1"/>
    <col min="4879" max="4879" width="10.6640625" style="342" customWidth="1"/>
    <col min="4880" max="4880" width="1.6640625" style="342" customWidth="1"/>
    <col min="4881" max="4881" width="10.6640625" style="342" customWidth="1"/>
    <col min="4882" max="4882" width="1.6640625" style="342" customWidth="1"/>
    <col min="4883" max="4883" width="8.88671875" style="342"/>
    <col min="4884" max="4884" width="8.6640625" style="342" customWidth="1"/>
    <col min="4885" max="4885" width="0" style="342" hidden="1" customWidth="1"/>
    <col min="4886" max="4886" width="5.6640625" style="342" customWidth="1"/>
    <col min="4887" max="5120" width="8.88671875" style="342"/>
    <col min="5121" max="5122" width="3.33203125" style="342" customWidth="1"/>
    <col min="5123" max="5123" width="4.6640625" style="342" customWidth="1"/>
    <col min="5124" max="5124" width="4.33203125" style="342" customWidth="1"/>
    <col min="5125" max="5125" width="7.44140625" style="342" customWidth="1"/>
    <col min="5126" max="5126" width="12.6640625" style="342" customWidth="1"/>
    <col min="5127" max="5127" width="2.6640625" style="342" customWidth="1"/>
    <col min="5128" max="5128" width="5" style="342" customWidth="1"/>
    <col min="5129" max="5129" width="5.88671875" style="342" customWidth="1"/>
    <col min="5130" max="5130" width="1.6640625" style="342" customWidth="1"/>
    <col min="5131" max="5131" width="10.6640625" style="342" customWidth="1"/>
    <col min="5132" max="5132" width="1.6640625" style="342" customWidth="1"/>
    <col min="5133" max="5133" width="10.6640625" style="342" customWidth="1"/>
    <col min="5134" max="5134" width="1.6640625" style="342" customWidth="1"/>
    <col min="5135" max="5135" width="10.6640625" style="342" customWidth="1"/>
    <col min="5136" max="5136" width="1.6640625" style="342" customWidth="1"/>
    <col min="5137" max="5137" width="10.6640625" style="342" customWidth="1"/>
    <col min="5138" max="5138" width="1.6640625" style="342" customWidth="1"/>
    <col min="5139" max="5139" width="8.88671875" style="342"/>
    <col min="5140" max="5140" width="8.6640625" style="342" customWidth="1"/>
    <col min="5141" max="5141" width="0" style="342" hidden="1" customWidth="1"/>
    <col min="5142" max="5142" width="5.6640625" style="342" customWidth="1"/>
    <col min="5143" max="5376" width="8.88671875" style="342"/>
    <col min="5377" max="5378" width="3.33203125" style="342" customWidth="1"/>
    <col min="5379" max="5379" width="4.6640625" style="342" customWidth="1"/>
    <col min="5380" max="5380" width="4.33203125" style="342" customWidth="1"/>
    <col min="5381" max="5381" width="7.44140625" style="342" customWidth="1"/>
    <col min="5382" max="5382" width="12.6640625" style="342" customWidth="1"/>
    <col min="5383" max="5383" width="2.6640625" style="342" customWidth="1"/>
    <col min="5384" max="5384" width="5" style="342" customWidth="1"/>
    <col min="5385" max="5385" width="5.88671875" style="342" customWidth="1"/>
    <col min="5386" max="5386" width="1.6640625" style="342" customWidth="1"/>
    <col min="5387" max="5387" width="10.6640625" style="342" customWidth="1"/>
    <col min="5388" max="5388" width="1.6640625" style="342" customWidth="1"/>
    <col min="5389" max="5389" width="10.6640625" style="342" customWidth="1"/>
    <col min="5390" max="5390" width="1.6640625" style="342" customWidth="1"/>
    <col min="5391" max="5391" width="10.6640625" style="342" customWidth="1"/>
    <col min="5392" max="5392" width="1.6640625" style="342" customWidth="1"/>
    <col min="5393" max="5393" width="10.6640625" style="342" customWidth="1"/>
    <col min="5394" max="5394" width="1.6640625" style="342" customWidth="1"/>
    <col min="5395" max="5395" width="8.88671875" style="342"/>
    <col min="5396" max="5396" width="8.6640625" style="342" customWidth="1"/>
    <col min="5397" max="5397" width="0" style="342" hidden="1" customWidth="1"/>
    <col min="5398" max="5398" width="5.6640625" style="342" customWidth="1"/>
    <col min="5399" max="5632" width="8.88671875" style="342"/>
    <col min="5633" max="5634" width="3.33203125" style="342" customWidth="1"/>
    <col min="5635" max="5635" width="4.6640625" style="342" customWidth="1"/>
    <col min="5636" max="5636" width="4.33203125" style="342" customWidth="1"/>
    <col min="5637" max="5637" width="7.44140625" style="342" customWidth="1"/>
    <col min="5638" max="5638" width="12.6640625" style="342" customWidth="1"/>
    <col min="5639" max="5639" width="2.6640625" style="342" customWidth="1"/>
    <col min="5640" max="5640" width="5" style="342" customWidth="1"/>
    <col min="5641" max="5641" width="5.88671875" style="342" customWidth="1"/>
    <col min="5642" max="5642" width="1.6640625" style="342" customWidth="1"/>
    <col min="5643" max="5643" width="10.6640625" style="342" customWidth="1"/>
    <col min="5644" max="5644" width="1.6640625" style="342" customWidth="1"/>
    <col min="5645" max="5645" width="10.6640625" style="342" customWidth="1"/>
    <col min="5646" max="5646" width="1.6640625" style="342" customWidth="1"/>
    <col min="5647" max="5647" width="10.6640625" style="342" customWidth="1"/>
    <col min="5648" max="5648" width="1.6640625" style="342" customWidth="1"/>
    <col min="5649" max="5649" width="10.6640625" style="342" customWidth="1"/>
    <col min="5650" max="5650" width="1.6640625" style="342" customWidth="1"/>
    <col min="5651" max="5651" width="8.88671875" style="342"/>
    <col min="5652" max="5652" width="8.6640625" style="342" customWidth="1"/>
    <col min="5653" max="5653" width="0" style="342" hidden="1" customWidth="1"/>
    <col min="5654" max="5654" width="5.6640625" style="342" customWidth="1"/>
    <col min="5655" max="5888" width="8.88671875" style="342"/>
    <col min="5889" max="5890" width="3.33203125" style="342" customWidth="1"/>
    <col min="5891" max="5891" width="4.6640625" style="342" customWidth="1"/>
    <col min="5892" max="5892" width="4.33203125" style="342" customWidth="1"/>
    <col min="5893" max="5893" width="7.44140625" style="342" customWidth="1"/>
    <col min="5894" max="5894" width="12.6640625" style="342" customWidth="1"/>
    <col min="5895" max="5895" width="2.6640625" style="342" customWidth="1"/>
    <col min="5896" max="5896" width="5" style="342" customWidth="1"/>
    <col min="5897" max="5897" width="5.88671875" style="342" customWidth="1"/>
    <col min="5898" max="5898" width="1.6640625" style="342" customWidth="1"/>
    <col min="5899" max="5899" width="10.6640625" style="342" customWidth="1"/>
    <col min="5900" max="5900" width="1.6640625" style="342" customWidth="1"/>
    <col min="5901" max="5901" width="10.6640625" style="342" customWidth="1"/>
    <col min="5902" max="5902" width="1.6640625" style="342" customWidth="1"/>
    <col min="5903" max="5903" width="10.6640625" style="342" customWidth="1"/>
    <col min="5904" max="5904" width="1.6640625" style="342" customWidth="1"/>
    <col min="5905" max="5905" width="10.6640625" style="342" customWidth="1"/>
    <col min="5906" max="5906" width="1.6640625" style="342" customWidth="1"/>
    <col min="5907" max="5907" width="8.88671875" style="342"/>
    <col min="5908" max="5908" width="8.6640625" style="342" customWidth="1"/>
    <col min="5909" max="5909" width="0" style="342" hidden="1" customWidth="1"/>
    <col min="5910" max="5910" width="5.6640625" style="342" customWidth="1"/>
    <col min="5911" max="6144" width="8.88671875" style="342"/>
    <col min="6145" max="6146" width="3.33203125" style="342" customWidth="1"/>
    <col min="6147" max="6147" width="4.6640625" style="342" customWidth="1"/>
    <col min="6148" max="6148" width="4.33203125" style="342" customWidth="1"/>
    <col min="6149" max="6149" width="7.44140625" style="342" customWidth="1"/>
    <col min="6150" max="6150" width="12.6640625" style="342" customWidth="1"/>
    <col min="6151" max="6151" width="2.6640625" style="342" customWidth="1"/>
    <col min="6152" max="6152" width="5" style="342" customWidth="1"/>
    <col min="6153" max="6153" width="5.88671875" style="342" customWidth="1"/>
    <col min="6154" max="6154" width="1.6640625" style="342" customWidth="1"/>
    <col min="6155" max="6155" width="10.6640625" style="342" customWidth="1"/>
    <col min="6156" max="6156" width="1.6640625" style="342" customWidth="1"/>
    <col min="6157" max="6157" width="10.6640625" style="342" customWidth="1"/>
    <col min="6158" max="6158" width="1.6640625" style="342" customWidth="1"/>
    <col min="6159" max="6159" width="10.6640625" style="342" customWidth="1"/>
    <col min="6160" max="6160" width="1.6640625" style="342" customWidth="1"/>
    <col min="6161" max="6161" width="10.6640625" style="342" customWidth="1"/>
    <col min="6162" max="6162" width="1.6640625" style="342" customWidth="1"/>
    <col min="6163" max="6163" width="8.88671875" style="342"/>
    <col min="6164" max="6164" width="8.6640625" style="342" customWidth="1"/>
    <col min="6165" max="6165" width="0" style="342" hidden="1" customWidth="1"/>
    <col min="6166" max="6166" width="5.6640625" style="342" customWidth="1"/>
    <col min="6167" max="6400" width="8.88671875" style="342"/>
    <col min="6401" max="6402" width="3.33203125" style="342" customWidth="1"/>
    <col min="6403" max="6403" width="4.6640625" style="342" customWidth="1"/>
    <col min="6404" max="6404" width="4.33203125" style="342" customWidth="1"/>
    <col min="6405" max="6405" width="7.44140625" style="342" customWidth="1"/>
    <col min="6406" max="6406" width="12.6640625" style="342" customWidth="1"/>
    <col min="6407" max="6407" width="2.6640625" style="342" customWidth="1"/>
    <col min="6408" max="6408" width="5" style="342" customWidth="1"/>
    <col min="6409" max="6409" width="5.88671875" style="342" customWidth="1"/>
    <col min="6410" max="6410" width="1.6640625" style="342" customWidth="1"/>
    <col min="6411" max="6411" width="10.6640625" style="342" customWidth="1"/>
    <col min="6412" max="6412" width="1.6640625" style="342" customWidth="1"/>
    <col min="6413" max="6413" width="10.6640625" style="342" customWidth="1"/>
    <col min="6414" max="6414" width="1.6640625" style="342" customWidth="1"/>
    <col min="6415" max="6415" width="10.6640625" style="342" customWidth="1"/>
    <col min="6416" max="6416" width="1.6640625" style="342" customWidth="1"/>
    <col min="6417" max="6417" width="10.6640625" style="342" customWidth="1"/>
    <col min="6418" max="6418" width="1.6640625" style="342" customWidth="1"/>
    <col min="6419" max="6419" width="8.88671875" style="342"/>
    <col min="6420" max="6420" width="8.6640625" style="342" customWidth="1"/>
    <col min="6421" max="6421" width="0" style="342" hidden="1" customWidth="1"/>
    <col min="6422" max="6422" width="5.6640625" style="342" customWidth="1"/>
    <col min="6423" max="6656" width="8.88671875" style="342"/>
    <col min="6657" max="6658" width="3.33203125" style="342" customWidth="1"/>
    <col min="6659" max="6659" width="4.6640625" style="342" customWidth="1"/>
    <col min="6660" max="6660" width="4.33203125" style="342" customWidth="1"/>
    <col min="6661" max="6661" width="7.44140625" style="342" customWidth="1"/>
    <col min="6662" max="6662" width="12.6640625" style="342" customWidth="1"/>
    <col min="6663" max="6663" width="2.6640625" style="342" customWidth="1"/>
    <col min="6664" max="6664" width="5" style="342" customWidth="1"/>
    <col min="6665" max="6665" width="5.88671875" style="342" customWidth="1"/>
    <col min="6666" max="6666" width="1.6640625" style="342" customWidth="1"/>
    <col min="6667" max="6667" width="10.6640625" style="342" customWidth="1"/>
    <col min="6668" max="6668" width="1.6640625" style="342" customWidth="1"/>
    <col min="6669" max="6669" width="10.6640625" style="342" customWidth="1"/>
    <col min="6670" max="6670" width="1.6640625" style="342" customWidth="1"/>
    <col min="6671" max="6671" width="10.6640625" style="342" customWidth="1"/>
    <col min="6672" max="6672" width="1.6640625" style="342" customWidth="1"/>
    <col min="6673" max="6673" width="10.6640625" style="342" customWidth="1"/>
    <col min="6674" max="6674" width="1.6640625" style="342" customWidth="1"/>
    <col min="6675" max="6675" width="8.88671875" style="342"/>
    <col min="6676" max="6676" width="8.6640625" style="342" customWidth="1"/>
    <col min="6677" max="6677" width="0" style="342" hidden="1" customWidth="1"/>
    <col min="6678" max="6678" width="5.6640625" style="342" customWidth="1"/>
    <col min="6679" max="6912" width="8.88671875" style="342"/>
    <col min="6913" max="6914" width="3.33203125" style="342" customWidth="1"/>
    <col min="6915" max="6915" width="4.6640625" style="342" customWidth="1"/>
    <col min="6916" max="6916" width="4.33203125" style="342" customWidth="1"/>
    <col min="6917" max="6917" width="7.44140625" style="342" customWidth="1"/>
    <col min="6918" max="6918" width="12.6640625" style="342" customWidth="1"/>
    <col min="6919" max="6919" width="2.6640625" style="342" customWidth="1"/>
    <col min="6920" max="6920" width="5" style="342" customWidth="1"/>
    <col min="6921" max="6921" width="5.88671875" style="342" customWidth="1"/>
    <col min="6922" max="6922" width="1.6640625" style="342" customWidth="1"/>
    <col min="6923" max="6923" width="10.6640625" style="342" customWidth="1"/>
    <col min="6924" max="6924" width="1.6640625" style="342" customWidth="1"/>
    <col min="6925" max="6925" width="10.6640625" style="342" customWidth="1"/>
    <col min="6926" max="6926" width="1.6640625" style="342" customWidth="1"/>
    <col min="6927" max="6927" width="10.6640625" style="342" customWidth="1"/>
    <col min="6928" max="6928" width="1.6640625" style="342" customWidth="1"/>
    <col min="6929" max="6929" width="10.6640625" style="342" customWidth="1"/>
    <col min="6930" max="6930" width="1.6640625" style="342" customWidth="1"/>
    <col min="6931" max="6931" width="8.88671875" style="342"/>
    <col min="6932" max="6932" width="8.6640625" style="342" customWidth="1"/>
    <col min="6933" max="6933" width="0" style="342" hidden="1" customWidth="1"/>
    <col min="6934" max="6934" width="5.6640625" style="342" customWidth="1"/>
    <col min="6935" max="7168" width="8.88671875" style="342"/>
    <col min="7169" max="7170" width="3.33203125" style="342" customWidth="1"/>
    <col min="7171" max="7171" width="4.6640625" style="342" customWidth="1"/>
    <col min="7172" max="7172" width="4.33203125" style="342" customWidth="1"/>
    <col min="7173" max="7173" width="7.44140625" style="342" customWidth="1"/>
    <col min="7174" max="7174" width="12.6640625" style="342" customWidth="1"/>
    <col min="7175" max="7175" width="2.6640625" style="342" customWidth="1"/>
    <col min="7176" max="7176" width="5" style="342" customWidth="1"/>
    <col min="7177" max="7177" width="5.88671875" style="342" customWidth="1"/>
    <col min="7178" max="7178" width="1.6640625" style="342" customWidth="1"/>
    <col min="7179" max="7179" width="10.6640625" style="342" customWidth="1"/>
    <col min="7180" max="7180" width="1.6640625" style="342" customWidth="1"/>
    <col min="7181" max="7181" width="10.6640625" style="342" customWidth="1"/>
    <col min="7182" max="7182" width="1.6640625" style="342" customWidth="1"/>
    <col min="7183" max="7183" width="10.6640625" style="342" customWidth="1"/>
    <col min="7184" max="7184" width="1.6640625" style="342" customWidth="1"/>
    <col min="7185" max="7185" width="10.6640625" style="342" customWidth="1"/>
    <col min="7186" max="7186" width="1.6640625" style="342" customWidth="1"/>
    <col min="7187" max="7187" width="8.88671875" style="342"/>
    <col min="7188" max="7188" width="8.6640625" style="342" customWidth="1"/>
    <col min="7189" max="7189" width="0" style="342" hidden="1" customWidth="1"/>
    <col min="7190" max="7190" width="5.6640625" style="342" customWidth="1"/>
    <col min="7191" max="7424" width="8.88671875" style="342"/>
    <col min="7425" max="7426" width="3.33203125" style="342" customWidth="1"/>
    <col min="7427" max="7427" width="4.6640625" style="342" customWidth="1"/>
    <col min="7428" max="7428" width="4.33203125" style="342" customWidth="1"/>
    <col min="7429" max="7429" width="7.44140625" style="342" customWidth="1"/>
    <col min="7430" max="7430" width="12.6640625" style="342" customWidth="1"/>
    <col min="7431" max="7431" width="2.6640625" style="342" customWidth="1"/>
    <col min="7432" max="7432" width="5" style="342" customWidth="1"/>
    <col min="7433" max="7433" width="5.88671875" style="342" customWidth="1"/>
    <col min="7434" max="7434" width="1.6640625" style="342" customWidth="1"/>
    <col min="7435" max="7435" width="10.6640625" style="342" customWidth="1"/>
    <col min="7436" max="7436" width="1.6640625" style="342" customWidth="1"/>
    <col min="7437" max="7437" width="10.6640625" style="342" customWidth="1"/>
    <col min="7438" max="7438" width="1.6640625" style="342" customWidth="1"/>
    <col min="7439" max="7439" width="10.6640625" style="342" customWidth="1"/>
    <col min="7440" max="7440" width="1.6640625" style="342" customWidth="1"/>
    <col min="7441" max="7441" width="10.6640625" style="342" customWidth="1"/>
    <col min="7442" max="7442" width="1.6640625" style="342" customWidth="1"/>
    <col min="7443" max="7443" width="8.88671875" style="342"/>
    <col min="7444" max="7444" width="8.6640625" style="342" customWidth="1"/>
    <col min="7445" max="7445" width="0" style="342" hidden="1" customWidth="1"/>
    <col min="7446" max="7446" width="5.6640625" style="342" customWidth="1"/>
    <col min="7447" max="7680" width="8.88671875" style="342"/>
    <col min="7681" max="7682" width="3.33203125" style="342" customWidth="1"/>
    <col min="7683" max="7683" width="4.6640625" style="342" customWidth="1"/>
    <col min="7684" max="7684" width="4.33203125" style="342" customWidth="1"/>
    <col min="7685" max="7685" width="7.44140625" style="342" customWidth="1"/>
    <col min="7686" max="7686" width="12.6640625" style="342" customWidth="1"/>
    <col min="7687" max="7687" width="2.6640625" style="342" customWidth="1"/>
    <col min="7688" max="7688" width="5" style="342" customWidth="1"/>
    <col min="7689" max="7689" width="5.88671875" style="342" customWidth="1"/>
    <col min="7690" max="7690" width="1.6640625" style="342" customWidth="1"/>
    <col min="7691" max="7691" width="10.6640625" style="342" customWidth="1"/>
    <col min="7692" max="7692" width="1.6640625" style="342" customWidth="1"/>
    <col min="7693" max="7693" width="10.6640625" style="342" customWidth="1"/>
    <col min="7694" max="7694" width="1.6640625" style="342" customWidth="1"/>
    <col min="7695" max="7695" width="10.6640625" style="342" customWidth="1"/>
    <col min="7696" max="7696" width="1.6640625" style="342" customWidth="1"/>
    <col min="7697" max="7697" width="10.6640625" style="342" customWidth="1"/>
    <col min="7698" max="7698" width="1.6640625" style="342" customWidth="1"/>
    <col min="7699" max="7699" width="8.88671875" style="342"/>
    <col min="7700" max="7700" width="8.6640625" style="342" customWidth="1"/>
    <col min="7701" max="7701" width="0" style="342" hidden="1" customWidth="1"/>
    <col min="7702" max="7702" width="5.6640625" style="342" customWidth="1"/>
    <col min="7703" max="7936" width="8.88671875" style="342"/>
    <col min="7937" max="7938" width="3.33203125" style="342" customWidth="1"/>
    <col min="7939" max="7939" width="4.6640625" style="342" customWidth="1"/>
    <col min="7940" max="7940" width="4.33203125" style="342" customWidth="1"/>
    <col min="7941" max="7941" width="7.44140625" style="342" customWidth="1"/>
    <col min="7942" max="7942" width="12.6640625" style="342" customWidth="1"/>
    <col min="7943" max="7943" width="2.6640625" style="342" customWidth="1"/>
    <col min="7944" max="7944" width="5" style="342" customWidth="1"/>
    <col min="7945" max="7945" width="5.88671875" style="342" customWidth="1"/>
    <col min="7946" max="7946" width="1.6640625" style="342" customWidth="1"/>
    <col min="7947" max="7947" width="10.6640625" style="342" customWidth="1"/>
    <col min="7948" max="7948" width="1.6640625" style="342" customWidth="1"/>
    <col min="7949" max="7949" width="10.6640625" style="342" customWidth="1"/>
    <col min="7950" max="7950" width="1.6640625" style="342" customWidth="1"/>
    <col min="7951" max="7951" width="10.6640625" style="342" customWidth="1"/>
    <col min="7952" max="7952" width="1.6640625" style="342" customWidth="1"/>
    <col min="7953" max="7953" width="10.6640625" style="342" customWidth="1"/>
    <col min="7954" max="7954" width="1.6640625" style="342" customWidth="1"/>
    <col min="7955" max="7955" width="8.88671875" style="342"/>
    <col min="7956" max="7956" width="8.6640625" style="342" customWidth="1"/>
    <col min="7957" max="7957" width="0" style="342" hidden="1" customWidth="1"/>
    <col min="7958" max="7958" width="5.6640625" style="342" customWidth="1"/>
    <col min="7959" max="8192" width="8.88671875" style="342"/>
    <col min="8193" max="8194" width="3.33203125" style="342" customWidth="1"/>
    <col min="8195" max="8195" width="4.6640625" style="342" customWidth="1"/>
    <col min="8196" max="8196" width="4.33203125" style="342" customWidth="1"/>
    <col min="8197" max="8197" width="7.44140625" style="342" customWidth="1"/>
    <col min="8198" max="8198" width="12.6640625" style="342" customWidth="1"/>
    <col min="8199" max="8199" width="2.6640625" style="342" customWidth="1"/>
    <col min="8200" max="8200" width="5" style="342" customWidth="1"/>
    <col min="8201" max="8201" width="5.88671875" style="342" customWidth="1"/>
    <col min="8202" max="8202" width="1.6640625" style="342" customWidth="1"/>
    <col min="8203" max="8203" width="10.6640625" style="342" customWidth="1"/>
    <col min="8204" max="8204" width="1.6640625" style="342" customWidth="1"/>
    <col min="8205" max="8205" width="10.6640625" style="342" customWidth="1"/>
    <col min="8206" max="8206" width="1.6640625" style="342" customWidth="1"/>
    <col min="8207" max="8207" width="10.6640625" style="342" customWidth="1"/>
    <col min="8208" max="8208" width="1.6640625" style="342" customWidth="1"/>
    <col min="8209" max="8209" width="10.6640625" style="342" customWidth="1"/>
    <col min="8210" max="8210" width="1.6640625" style="342" customWidth="1"/>
    <col min="8211" max="8211" width="8.88671875" style="342"/>
    <col min="8212" max="8212" width="8.6640625" style="342" customWidth="1"/>
    <col min="8213" max="8213" width="0" style="342" hidden="1" customWidth="1"/>
    <col min="8214" max="8214" width="5.6640625" style="342" customWidth="1"/>
    <col min="8215" max="8448" width="8.88671875" style="342"/>
    <col min="8449" max="8450" width="3.33203125" style="342" customWidth="1"/>
    <col min="8451" max="8451" width="4.6640625" style="342" customWidth="1"/>
    <col min="8452" max="8452" width="4.33203125" style="342" customWidth="1"/>
    <col min="8453" max="8453" width="7.44140625" style="342" customWidth="1"/>
    <col min="8454" max="8454" width="12.6640625" style="342" customWidth="1"/>
    <col min="8455" max="8455" width="2.6640625" style="342" customWidth="1"/>
    <col min="8456" max="8456" width="5" style="342" customWidth="1"/>
    <col min="8457" max="8457" width="5.88671875" style="342" customWidth="1"/>
    <col min="8458" max="8458" width="1.6640625" style="342" customWidth="1"/>
    <col min="8459" max="8459" width="10.6640625" style="342" customWidth="1"/>
    <col min="8460" max="8460" width="1.6640625" style="342" customWidth="1"/>
    <col min="8461" max="8461" width="10.6640625" style="342" customWidth="1"/>
    <col min="8462" max="8462" width="1.6640625" style="342" customWidth="1"/>
    <col min="8463" max="8463" width="10.6640625" style="342" customWidth="1"/>
    <col min="8464" max="8464" width="1.6640625" style="342" customWidth="1"/>
    <col min="8465" max="8465" width="10.6640625" style="342" customWidth="1"/>
    <col min="8466" max="8466" width="1.6640625" style="342" customWidth="1"/>
    <col min="8467" max="8467" width="8.88671875" style="342"/>
    <col min="8468" max="8468" width="8.6640625" style="342" customWidth="1"/>
    <col min="8469" max="8469" width="0" style="342" hidden="1" customWidth="1"/>
    <col min="8470" max="8470" width="5.6640625" style="342" customWidth="1"/>
    <col min="8471" max="8704" width="8.88671875" style="342"/>
    <col min="8705" max="8706" width="3.33203125" style="342" customWidth="1"/>
    <col min="8707" max="8707" width="4.6640625" style="342" customWidth="1"/>
    <col min="8708" max="8708" width="4.33203125" style="342" customWidth="1"/>
    <col min="8709" max="8709" width="7.44140625" style="342" customWidth="1"/>
    <col min="8710" max="8710" width="12.6640625" style="342" customWidth="1"/>
    <col min="8711" max="8711" width="2.6640625" style="342" customWidth="1"/>
    <col min="8712" max="8712" width="5" style="342" customWidth="1"/>
    <col min="8713" max="8713" width="5.88671875" style="342" customWidth="1"/>
    <col min="8714" max="8714" width="1.6640625" style="342" customWidth="1"/>
    <col min="8715" max="8715" width="10.6640625" style="342" customWidth="1"/>
    <col min="8716" max="8716" width="1.6640625" style="342" customWidth="1"/>
    <col min="8717" max="8717" width="10.6640625" style="342" customWidth="1"/>
    <col min="8718" max="8718" width="1.6640625" style="342" customWidth="1"/>
    <col min="8719" max="8719" width="10.6640625" style="342" customWidth="1"/>
    <col min="8720" max="8720" width="1.6640625" style="342" customWidth="1"/>
    <col min="8721" max="8721" width="10.6640625" style="342" customWidth="1"/>
    <col min="8722" max="8722" width="1.6640625" style="342" customWidth="1"/>
    <col min="8723" max="8723" width="8.88671875" style="342"/>
    <col min="8724" max="8724" width="8.6640625" style="342" customWidth="1"/>
    <col min="8725" max="8725" width="0" style="342" hidden="1" customWidth="1"/>
    <col min="8726" max="8726" width="5.6640625" style="342" customWidth="1"/>
    <col min="8727" max="8960" width="8.88671875" style="342"/>
    <col min="8961" max="8962" width="3.33203125" style="342" customWidth="1"/>
    <col min="8963" max="8963" width="4.6640625" style="342" customWidth="1"/>
    <col min="8964" max="8964" width="4.33203125" style="342" customWidth="1"/>
    <col min="8965" max="8965" width="7.44140625" style="342" customWidth="1"/>
    <col min="8966" max="8966" width="12.6640625" style="342" customWidth="1"/>
    <col min="8967" max="8967" width="2.6640625" style="342" customWidth="1"/>
    <col min="8968" max="8968" width="5" style="342" customWidth="1"/>
    <col min="8969" max="8969" width="5.88671875" style="342" customWidth="1"/>
    <col min="8970" max="8970" width="1.6640625" style="342" customWidth="1"/>
    <col min="8971" max="8971" width="10.6640625" style="342" customWidth="1"/>
    <col min="8972" max="8972" width="1.6640625" style="342" customWidth="1"/>
    <col min="8973" max="8973" width="10.6640625" style="342" customWidth="1"/>
    <col min="8974" max="8974" width="1.6640625" style="342" customWidth="1"/>
    <col min="8975" max="8975" width="10.6640625" style="342" customWidth="1"/>
    <col min="8976" max="8976" width="1.6640625" style="342" customWidth="1"/>
    <col min="8977" max="8977" width="10.6640625" style="342" customWidth="1"/>
    <col min="8978" max="8978" width="1.6640625" style="342" customWidth="1"/>
    <col min="8979" max="8979" width="8.88671875" style="342"/>
    <col min="8980" max="8980" width="8.6640625" style="342" customWidth="1"/>
    <col min="8981" max="8981" width="0" style="342" hidden="1" customWidth="1"/>
    <col min="8982" max="8982" width="5.6640625" style="342" customWidth="1"/>
    <col min="8983" max="9216" width="8.88671875" style="342"/>
    <col min="9217" max="9218" width="3.33203125" style="342" customWidth="1"/>
    <col min="9219" max="9219" width="4.6640625" style="342" customWidth="1"/>
    <col min="9220" max="9220" width="4.33203125" style="342" customWidth="1"/>
    <col min="9221" max="9221" width="7.44140625" style="342" customWidth="1"/>
    <col min="9222" max="9222" width="12.6640625" style="342" customWidth="1"/>
    <col min="9223" max="9223" width="2.6640625" style="342" customWidth="1"/>
    <col min="9224" max="9224" width="5" style="342" customWidth="1"/>
    <col min="9225" max="9225" width="5.88671875" style="342" customWidth="1"/>
    <col min="9226" max="9226" width="1.6640625" style="342" customWidth="1"/>
    <col min="9227" max="9227" width="10.6640625" style="342" customWidth="1"/>
    <col min="9228" max="9228" width="1.6640625" style="342" customWidth="1"/>
    <col min="9229" max="9229" width="10.6640625" style="342" customWidth="1"/>
    <col min="9230" max="9230" width="1.6640625" style="342" customWidth="1"/>
    <col min="9231" max="9231" width="10.6640625" style="342" customWidth="1"/>
    <col min="9232" max="9232" width="1.6640625" style="342" customWidth="1"/>
    <col min="9233" max="9233" width="10.6640625" style="342" customWidth="1"/>
    <col min="9234" max="9234" width="1.6640625" style="342" customWidth="1"/>
    <col min="9235" max="9235" width="8.88671875" style="342"/>
    <col min="9236" max="9236" width="8.6640625" style="342" customWidth="1"/>
    <col min="9237" max="9237" width="0" style="342" hidden="1" customWidth="1"/>
    <col min="9238" max="9238" width="5.6640625" style="342" customWidth="1"/>
    <col min="9239" max="9472" width="8.88671875" style="342"/>
    <col min="9473" max="9474" width="3.33203125" style="342" customWidth="1"/>
    <col min="9475" max="9475" width="4.6640625" style="342" customWidth="1"/>
    <col min="9476" max="9476" width="4.33203125" style="342" customWidth="1"/>
    <col min="9477" max="9477" width="7.44140625" style="342" customWidth="1"/>
    <col min="9478" max="9478" width="12.6640625" style="342" customWidth="1"/>
    <col min="9479" max="9479" width="2.6640625" style="342" customWidth="1"/>
    <col min="9480" max="9480" width="5" style="342" customWidth="1"/>
    <col min="9481" max="9481" width="5.88671875" style="342" customWidth="1"/>
    <col min="9482" max="9482" width="1.6640625" style="342" customWidth="1"/>
    <col min="9483" max="9483" width="10.6640625" style="342" customWidth="1"/>
    <col min="9484" max="9484" width="1.6640625" style="342" customWidth="1"/>
    <col min="9485" max="9485" width="10.6640625" style="342" customWidth="1"/>
    <col min="9486" max="9486" width="1.6640625" style="342" customWidth="1"/>
    <col min="9487" max="9487" width="10.6640625" style="342" customWidth="1"/>
    <col min="9488" max="9488" width="1.6640625" style="342" customWidth="1"/>
    <col min="9489" max="9489" width="10.6640625" style="342" customWidth="1"/>
    <col min="9490" max="9490" width="1.6640625" style="342" customWidth="1"/>
    <col min="9491" max="9491" width="8.88671875" style="342"/>
    <col min="9492" max="9492" width="8.6640625" style="342" customWidth="1"/>
    <col min="9493" max="9493" width="0" style="342" hidden="1" customWidth="1"/>
    <col min="9494" max="9494" width="5.6640625" style="342" customWidth="1"/>
    <col min="9495" max="9728" width="8.88671875" style="342"/>
    <col min="9729" max="9730" width="3.33203125" style="342" customWidth="1"/>
    <col min="9731" max="9731" width="4.6640625" style="342" customWidth="1"/>
    <col min="9732" max="9732" width="4.33203125" style="342" customWidth="1"/>
    <col min="9733" max="9733" width="7.44140625" style="342" customWidth="1"/>
    <col min="9734" max="9734" width="12.6640625" style="342" customWidth="1"/>
    <col min="9735" max="9735" width="2.6640625" style="342" customWidth="1"/>
    <col min="9736" max="9736" width="5" style="342" customWidth="1"/>
    <col min="9737" max="9737" width="5.88671875" style="342" customWidth="1"/>
    <col min="9738" max="9738" width="1.6640625" style="342" customWidth="1"/>
    <col min="9739" max="9739" width="10.6640625" style="342" customWidth="1"/>
    <col min="9740" max="9740" width="1.6640625" style="342" customWidth="1"/>
    <col min="9741" max="9741" width="10.6640625" style="342" customWidth="1"/>
    <col min="9742" max="9742" width="1.6640625" style="342" customWidth="1"/>
    <col min="9743" max="9743" width="10.6640625" style="342" customWidth="1"/>
    <col min="9744" max="9744" width="1.6640625" style="342" customWidth="1"/>
    <col min="9745" max="9745" width="10.6640625" style="342" customWidth="1"/>
    <col min="9746" max="9746" width="1.6640625" style="342" customWidth="1"/>
    <col min="9747" max="9747" width="8.88671875" style="342"/>
    <col min="9748" max="9748" width="8.6640625" style="342" customWidth="1"/>
    <col min="9749" max="9749" width="0" style="342" hidden="1" customWidth="1"/>
    <col min="9750" max="9750" width="5.6640625" style="342" customWidth="1"/>
    <col min="9751" max="9984" width="8.88671875" style="342"/>
    <col min="9985" max="9986" width="3.33203125" style="342" customWidth="1"/>
    <col min="9987" max="9987" width="4.6640625" style="342" customWidth="1"/>
    <col min="9988" max="9988" width="4.33203125" style="342" customWidth="1"/>
    <col min="9989" max="9989" width="7.44140625" style="342" customWidth="1"/>
    <col min="9990" max="9990" width="12.6640625" style="342" customWidth="1"/>
    <col min="9991" max="9991" width="2.6640625" style="342" customWidth="1"/>
    <col min="9992" max="9992" width="5" style="342" customWidth="1"/>
    <col min="9993" max="9993" width="5.88671875" style="342" customWidth="1"/>
    <col min="9994" max="9994" width="1.6640625" style="342" customWidth="1"/>
    <col min="9995" max="9995" width="10.6640625" style="342" customWidth="1"/>
    <col min="9996" max="9996" width="1.6640625" style="342" customWidth="1"/>
    <col min="9997" max="9997" width="10.6640625" style="342" customWidth="1"/>
    <col min="9998" max="9998" width="1.6640625" style="342" customWidth="1"/>
    <col min="9999" max="9999" width="10.6640625" style="342" customWidth="1"/>
    <col min="10000" max="10000" width="1.6640625" style="342" customWidth="1"/>
    <col min="10001" max="10001" width="10.6640625" style="342" customWidth="1"/>
    <col min="10002" max="10002" width="1.6640625" style="342" customWidth="1"/>
    <col min="10003" max="10003" width="8.88671875" style="342"/>
    <col min="10004" max="10004" width="8.6640625" style="342" customWidth="1"/>
    <col min="10005" max="10005" width="0" style="342" hidden="1" customWidth="1"/>
    <col min="10006" max="10006" width="5.6640625" style="342" customWidth="1"/>
    <col min="10007" max="10240" width="8.88671875" style="342"/>
    <col min="10241" max="10242" width="3.33203125" style="342" customWidth="1"/>
    <col min="10243" max="10243" width="4.6640625" style="342" customWidth="1"/>
    <col min="10244" max="10244" width="4.33203125" style="342" customWidth="1"/>
    <col min="10245" max="10245" width="7.44140625" style="342" customWidth="1"/>
    <col min="10246" max="10246" width="12.6640625" style="342" customWidth="1"/>
    <col min="10247" max="10247" width="2.6640625" style="342" customWidth="1"/>
    <col min="10248" max="10248" width="5" style="342" customWidth="1"/>
    <col min="10249" max="10249" width="5.88671875" style="342" customWidth="1"/>
    <col min="10250" max="10250" width="1.6640625" style="342" customWidth="1"/>
    <col min="10251" max="10251" width="10.6640625" style="342" customWidth="1"/>
    <col min="10252" max="10252" width="1.6640625" style="342" customWidth="1"/>
    <col min="10253" max="10253" width="10.6640625" style="342" customWidth="1"/>
    <col min="10254" max="10254" width="1.6640625" style="342" customWidth="1"/>
    <col min="10255" max="10255" width="10.6640625" style="342" customWidth="1"/>
    <col min="10256" max="10256" width="1.6640625" style="342" customWidth="1"/>
    <col min="10257" max="10257" width="10.6640625" style="342" customWidth="1"/>
    <col min="10258" max="10258" width="1.6640625" style="342" customWidth="1"/>
    <col min="10259" max="10259" width="8.88671875" style="342"/>
    <col min="10260" max="10260" width="8.6640625" style="342" customWidth="1"/>
    <col min="10261" max="10261" width="0" style="342" hidden="1" customWidth="1"/>
    <col min="10262" max="10262" width="5.6640625" style="342" customWidth="1"/>
    <col min="10263" max="10496" width="8.88671875" style="342"/>
    <col min="10497" max="10498" width="3.33203125" style="342" customWidth="1"/>
    <col min="10499" max="10499" width="4.6640625" style="342" customWidth="1"/>
    <col min="10500" max="10500" width="4.33203125" style="342" customWidth="1"/>
    <col min="10501" max="10501" width="7.44140625" style="342" customWidth="1"/>
    <col min="10502" max="10502" width="12.6640625" style="342" customWidth="1"/>
    <col min="10503" max="10503" width="2.6640625" style="342" customWidth="1"/>
    <col min="10504" max="10504" width="5" style="342" customWidth="1"/>
    <col min="10505" max="10505" width="5.88671875" style="342" customWidth="1"/>
    <col min="10506" max="10506" width="1.6640625" style="342" customWidth="1"/>
    <col min="10507" max="10507" width="10.6640625" style="342" customWidth="1"/>
    <col min="10508" max="10508" width="1.6640625" style="342" customWidth="1"/>
    <col min="10509" max="10509" width="10.6640625" style="342" customWidth="1"/>
    <col min="10510" max="10510" width="1.6640625" style="342" customWidth="1"/>
    <col min="10511" max="10511" width="10.6640625" style="342" customWidth="1"/>
    <col min="10512" max="10512" width="1.6640625" style="342" customWidth="1"/>
    <col min="10513" max="10513" width="10.6640625" style="342" customWidth="1"/>
    <col min="10514" max="10514" width="1.6640625" style="342" customWidth="1"/>
    <col min="10515" max="10515" width="8.88671875" style="342"/>
    <col min="10516" max="10516" width="8.6640625" style="342" customWidth="1"/>
    <col min="10517" max="10517" width="0" style="342" hidden="1" customWidth="1"/>
    <col min="10518" max="10518" width="5.6640625" style="342" customWidth="1"/>
    <col min="10519" max="10752" width="8.88671875" style="342"/>
    <col min="10753" max="10754" width="3.33203125" style="342" customWidth="1"/>
    <col min="10755" max="10755" width="4.6640625" style="342" customWidth="1"/>
    <col min="10756" max="10756" width="4.33203125" style="342" customWidth="1"/>
    <col min="10757" max="10757" width="7.44140625" style="342" customWidth="1"/>
    <col min="10758" max="10758" width="12.6640625" style="342" customWidth="1"/>
    <col min="10759" max="10759" width="2.6640625" style="342" customWidth="1"/>
    <col min="10760" max="10760" width="5" style="342" customWidth="1"/>
    <col min="10761" max="10761" width="5.88671875" style="342" customWidth="1"/>
    <col min="10762" max="10762" width="1.6640625" style="342" customWidth="1"/>
    <col min="10763" max="10763" width="10.6640625" style="342" customWidth="1"/>
    <col min="10764" max="10764" width="1.6640625" style="342" customWidth="1"/>
    <col min="10765" max="10765" width="10.6640625" style="342" customWidth="1"/>
    <col min="10766" max="10766" width="1.6640625" style="342" customWidth="1"/>
    <col min="10767" max="10767" width="10.6640625" style="342" customWidth="1"/>
    <col min="10768" max="10768" width="1.6640625" style="342" customWidth="1"/>
    <col min="10769" max="10769" width="10.6640625" style="342" customWidth="1"/>
    <col min="10770" max="10770" width="1.6640625" style="342" customWidth="1"/>
    <col min="10771" max="10771" width="8.88671875" style="342"/>
    <col min="10772" max="10772" width="8.6640625" style="342" customWidth="1"/>
    <col min="10773" max="10773" width="0" style="342" hidden="1" customWidth="1"/>
    <col min="10774" max="10774" width="5.6640625" style="342" customWidth="1"/>
    <col min="10775" max="11008" width="8.88671875" style="342"/>
    <col min="11009" max="11010" width="3.33203125" style="342" customWidth="1"/>
    <col min="11011" max="11011" width="4.6640625" style="342" customWidth="1"/>
    <col min="11012" max="11012" width="4.33203125" style="342" customWidth="1"/>
    <col min="11013" max="11013" width="7.44140625" style="342" customWidth="1"/>
    <col min="11014" max="11014" width="12.6640625" style="342" customWidth="1"/>
    <col min="11015" max="11015" width="2.6640625" style="342" customWidth="1"/>
    <col min="11016" max="11016" width="5" style="342" customWidth="1"/>
    <col min="11017" max="11017" width="5.88671875" style="342" customWidth="1"/>
    <col min="11018" max="11018" width="1.6640625" style="342" customWidth="1"/>
    <col min="11019" max="11019" width="10.6640625" style="342" customWidth="1"/>
    <col min="11020" max="11020" width="1.6640625" style="342" customWidth="1"/>
    <col min="11021" max="11021" width="10.6640625" style="342" customWidth="1"/>
    <col min="11022" max="11022" width="1.6640625" style="342" customWidth="1"/>
    <col min="11023" max="11023" width="10.6640625" style="342" customWidth="1"/>
    <col min="11024" max="11024" width="1.6640625" style="342" customWidth="1"/>
    <col min="11025" max="11025" width="10.6640625" style="342" customWidth="1"/>
    <col min="11026" max="11026" width="1.6640625" style="342" customWidth="1"/>
    <col min="11027" max="11027" width="8.88671875" style="342"/>
    <col min="11028" max="11028" width="8.6640625" style="342" customWidth="1"/>
    <col min="11029" max="11029" width="0" style="342" hidden="1" customWidth="1"/>
    <col min="11030" max="11030" width="5.6640625" style="342" customWidth="1"/>
    <col min="11031" max="11264" width="8.88671875" style="342"/>
    <col min="11265" max="11266" width="3.33203125" style="342" customWidth="1"/>
    <col min="11267" max="11267" width="4.6640625" style="342" customWidth="1"/>
    <col min="11268" max="11268" width="4.33203125" style="342" customWidth="1"/>
    <col min="11269" max="11269" width="7.44140625" style="342" customWidth="1"/>
    <col min="11270" max="11270" width="12.6640625" style="342" customWidth="1"/>
    <col min="11271" max="11271" width="2.6640625" style="342" customWidth="1"/>
    <col min="11272" max="11272" width="5" style="342" customWidth="1"/>
    <col min="11273" max="11273" width="5.88671875" style="342" customWidth="1"/>
    <col min="11274" max="11274" width="1.6640625" style="342" customWidth="1"/>
    <col min="11275" max="11275" width="10.6640625" style="342" customWidth="1"/>
    <col min="11276" max="11276" width="1.6640625" style="342" customWidth="1"/>
    <col min="11277" max="11277" width="10.6640625" style="342" customWidth="1"/>
    <col min="11278" max="11278" width="1.6640625" style="342" customWidth="1"/>
    <col min="11279" max="11279" width="10.6640625" style="342" customWidth="1"/>
    <col min="11280" max="11280" width="1.6640625" style="342" customWidth="1"/>
    <col min="11281" max="11281" width="10.6640625" style="342" customWidth="1"/>
    <col min="11282" max="11282" width="1.6640625" style="342" customWidth="1"/>
    <col min="11283" max="11283" width="8.88671875" style="342"/>
    <col min="11284" max="11284" width="8.6640625" style="342" customWidth="1"/>
    <col min="11285" max="11285" width="0" style="342" hidden="1" customWidth="1"/>
    <col min="11286" max="11286" width="5.6640625" style="342" customWidth="1"/>
    <col min="11287" max="11520" width="8.88671875" style="342"/>
    <col min="11521" max="11522" width="3.33203125" style="342" customWidth="1"/>
    <col min="11523" max="11523" width="4.6640625" style="342" customWidth="1"/>
    <col min="11524" max="11524" width="4.33203125" style="342" customWidth="1"/>
    <col min="11525" max="11525" width="7.44140625" style="342" customWidth="1"/>
    <col min="11526" max="11526" width="12.6640625" style="342" customWidth="1"/>
    <col min="11527" max="11527" width="2.6640625" style="342" customWidth="1"/>
    <col min="11528" max="11528" width="5" style="342" customWidth="1"/>
    <col min="11529" max="11529" width="5.88671875" style="342" customWidth="1"/>
    <col min="11530" max="11530" width="1.6640625" style="342" customWidth="1"/>
    <col min="11531" max="11531" width="10.6640625" style="342" customWidth="1"/>
    <col min="11532" max="11532" width="1.6640625" style="342" customWidth="1"/>
    <col min="11533" max="11533" width="10.6640625" style="342" customWidth="1"/>
    <col min="11534" max="11534" width="1.6640625" style="342" customWidth="1"/>
    <col min="11535" max="11535" width="10.6640625" style="342" customWidth="1"/>
    <col min="11536" max="11536" width="1.6640625" style="342" customWidth="1"/>
    <col min="11537" max="11537" width="10.6640625" style="342" customWidth="1"/>
    <col min="11538" max="11538" width="1.6640625" style="342" customWidth="1"/>
    <col min="11539" max="11539" width="8.88671875" style="342"/>
    <col min="11540" max="11540" width="8.6640625" style="342" customWidth="1"/>
    <col min="11541" max="11541" width="0" style="342" hidden="1" customWidth="1"/>
    <col min="11542" max="11542" width="5.6640625" style="342" customWidth="1"/>
    <col min="11543" max="11776" width="8.88671875" style="342"/>
    <col min="11777" max="11778" width="3.33203125" style="342" customWidth="1"/>
    <col min="11779" max="11779" width="4.6640625" style="342" customWidth="1"/>
    <col min="11780" max="11780" width="4.33203125" style="342" customWidth="1"/>
    <col min="11781" max="11781" width="7.44140625" style="342" customWidth="1"/>
    <col min="11782" max="11782" width="12.6640625" style="342" customWidth="1"/>
    <col min="11783" max="11783" width="2.6640625" style="342" customWidth="1"/>
    <col min="11784" max="11784" width="5" style="342" customWidth="1"/>
    <col min="11785" max="11785" width="5.88671875" style="342" customWidth="1"/>
    <col min="11786" max="11786" width="1.6640625" style="342" customWidth="1"/>
    <col min="11787" max="11787" width="10.6640625" style="342" customWidth="1"/>
    <col min="11788" max="11788" width="1.6640625" style="342" customWidth="1"/>
    <col min="11789" max="11789" width="10.6640625" style="342" customWidth="1"/>
    <col min="11790" max="11790" width="1.6640625" style="342" customWidth="1"/>
    <col min="11791" max="11791" width="10.6640625" style="342" customWidth="1"/>
    <col min="11792" max="11792" width="1.6640625" style="342" customWidth="1"/>
    <col min="11793" max="11793" width="10.6640625" style="342" customWidth="1"/>
    <col min="11794" max="11794" width="1.6640625" style="342" customWidth="1"/>
    <col min="11795" max="11795" width="8.88671875" style="342"/>
    <col min="11796" max="11796" width="8.6640625" style="342" customWidth="1"/>
    <col min="11797" max="11797" width="0" style="342" hidden="1" customWidth="1"/>
    <col min="11798" max="11798" width="5.6640625" style="342" customWidth="1"/>
    <col min="11799" max="12032" width="8.88671875" style="342"/>
    <col min="12033" max="12034" width="3.33203125" style="342" customWidth="1"/>
    <col min="12035" max="12035" width="4.6640625" style="342" customWidth="1"/>
    <col min="12036" max="12036" width="4.33203125" style="342" customWidth="1"/>
    <col min="12037" max="12037" width="7.44140625" style="342" customWidth="1"/>
    <col min="12038" max="12038" width="12.6640625" style="342" customWidth="1"/>
    <col min="12039" max="12039" width="2.6640625" style="342" customWidth="1"/>
    <col min="12040" max="12040" width="5" style="342" customWidth="1"/>
    <col min="12041" max="12041" width="5.88671875" style="342" customWidth="1"/>
    <col min="12042" max="12042" width="1.6640625" style="342" customWidth="1"/>
    <col min="12043" max="12043" width="10.6640625" style="342" customWidth="1"/>
    <col min="12044" max="12044" width="1.6640625" style="342" customWidth="1"/>
    <col min="12045" max="12045" width="10.6640625" style="342" customWidth="1"/>
    <col min="12046" max="12046" width="1.6640625" style="342" customWidth="1"/>
    <col min="12047" max="12047" width="10.6640625" style="342" customWidth="1"/>
    <col min="12048" max="12048" width="1.6640625" style="342" customWidth="1"/>
    <col min="12049" max="12049" width="10.6640625" style="342" customWidth="1"/>
    <col min="12050" max="12050" width="1.6640625" style="342" customWidth="1"/>
    <col min="12051" max="12051" width="8.88671875" style="342"/>
    <col min="12052" max="12052" width="8.6640625" style="342" customWidth="1"/>
    <col min="12053" max="12053" width="0" style="342" hidden="1" customWidth="1"/>
    <col min="12054" max="12054" width="5.6640625" style="342" customWidth="1"/>
    <col min="12055" max="12288" width="8.88671875" style="342"/>
    <col min="12289" max="12290" width="3.33203125" style="342" customWidth="1"/>
    <col min="12291" max="12291" width="4.6640625" style="342" customWidth="1"/>
    <col min="12292" max="12292" width="4.33203125" style="342" customWidth="1"/>
    <col min="12293" max="12293" width="7.44140625" style="342" customWidth="1"/>
    <col min="12294" max="12294" width="12.6640625" style="342" customWidth="1"/>
    <col min="12295" max="12295" width="2.6640625" style="342" customWidth="1"/>
    <col min="12296" max="12296" width="5" style="342" customWidth="1"/>
    <col min="12297" max="12297" width="5.88671875" style="342" customWidth="1"/>
    <col min="12298" max="12298" width="1.6640625" style="342" customWidth="1"/>
    <col min="12299" max="12299" width="10.6640625" style="342" customWidth="1"/>
    <col min="12300" max="12300" width="1.6640625" style="342" customWidth="1"/>
    <col min="12301" max="12301" width="10.6640625" style="342" customWidth="1"/>
    <col min="12302" max="12302" width="1.6640625" style="342" customWidth="1"/>
    <col min="12303" max="12303" width="10.6640625" style="342" customWidth="1"/>
    <col min="12304" max="12304" width="1.6640625" style="342" customWidth="1"/>
    <col min="12305" max="12305" width="10.6640625" style="342" customWidth="1"/>
    <col min="12306" max="12306" width="1.6640625" style="342" customWidth="1"/>
    <col min="12307" max="12307" width="8.88671875" style="342"/>
    <col min="12308" max="12308" width="8.6640625" style="342" customWidth="1"/>
    <col min="12309" max="12309" width="0" style="342" hidden="1" customWidth="1"/>
    <col min="12310" max="12310" width="5.6640625" style="342" customWidth="1"/>
    <col min="12311" max="12544" width="8.88671875" style="342"/>
    <col min="12545" max="12546" width="3.33203125" style="342" customWidth="1"/>
    <col min="12547" max="12547" width="4.6640625" style="342" customWidth="1"/>
    <col min="12548" max="12548" width="4.33203125" style="342" customWidth="1"/>
    <col min="12549" max="12549" width="7.44140625" style="342" customWidth="1"/>
    <col min="12550" max="12550" width="12.6640625" style="342" customWidth="1"/>
    <col min="12551" max="12551" width="2.6640625" style="342" customWidth="1"/>
    <col min="12552" max="12552" width="5" style="342" customWidth="1"/>
    <col min="12553" max="12553" width="5.88671875" style="342" customWidth="1"/>
    <col min="12554" max="12554" width="1.6640625" style="342" customWidth="1"/>
    <col min="12555" max="12555" width="10.6640625" style="342" customWidth="1"/>
    <col min="12556" max="12556" width="1.6640625" style="342" customWidth="1"/>
    <col min="12557" max="12557" width="10.6640625" style="342" customWidth="1"/>
    <col min="12558" max="12558" width="1.6640625" style="342" customWidth="1"/>
    <col min="12559" max="12559" width="10.6640625" style="342" customWidth="1"/>
    <col min="12560" max="12560" width="1.6640625" style="342" customWidth="1"/>
    <col min="12561" max="12561" width="10.6640625" style="342" customWidth="1"/>
    <col min="12562" max="12562" width="1.6640625" style="342" customWidth="1"/>
    <col min="12563" max="12563" width="8.88671875" style="342"/>
    <col min="12564" max="12564" width="8.6640625" style="342" customWidth="1"/>
    <col min="12565" max="12565" width="0" style="342" hidden="1" customWidth="1"/>
    <col min="12566" max="12566" width="5.6640625" style="342" customWidth="1"/>
    <col min="12567" max="12800" width="8.88671875" style="342"/>
    <col min="12801" max="12802" width="3.33203125" style="342" customWidth="1"/>
    <col min="12803" max="12803" width="4.6640625" style="342" customWidth="1"/>
    <col min="12804" max="12804" width="4.33203125" style="342" customWidth="1"/>
    <col min="12805" max="12805" width="7.44140625" style="342" customWidth="1"/>
    <col min="12806" max="12806" width="12.6640625" style="342" customWidth="1"/>
    <col min="12807" max="12807" width="2.6640625" style="342" customWidth="1"/>
    <col min="12808" max="12808" width="5" style="342" customWidth="1"/>
    <col min="12809" max="12809" width="5.88671875" style="342" customWidth="1"/>
    <col min="12810" max="12810" width="1.6640625" style="342" customWidth="1"/>
    <col min="12811" max="12811" width="10.6640625" style="342" customWidth="1"/>
    <col min="12812" max="12812" width="1.6640625" style="342" customWidth="1"/>
    <col min="12813" max="12813" width="10.6640625" style="342" customWidth="1"/>
    <col min="12814" max="12814" width="1.6640625" style="342" customWidth="1"/>
    <col min="12815" max="12815" width="10.6640625" style="342" customWidth="1"/>
    <col min="12816" max="12816" width="1.6640625" style="342" customWidth="1"/>
    <col min="12817" max="12817" width="10.6640625" style="342" customWidth="1"/>
    <col min="12818" max="12818" width="1.6640625" style="342" customWidth="1"/>
    <col min="12819" max="12819" width="8.88671875" style="342"/>
    <col min="12820" max="12820" width="8.6640625" style="342" customWidth="1"/>
    <col min="12821" max="12821" width="0" style="342" hidden="1" customWidth="1"/>
    <col min="12822" max="12822" width="5.6640625" style="342" customWidth="1"/>
    <col min="12823" max="13056" width="8.88671875" style="342"/>
    <col min="13057" max="13058" width="3.33203125" style="342" customWidth="1"/>
    <col min="13059" max="13059" width="4.6640625" style="342" customWidth="1"/>
    <col min="13060" max="13060" width="4.33203125" style="342" customWidth="1"/>
    <col min="13061" max="13061" width="7.44140625" style="342" customWidth="1"/>
    <col min="13062" max="13062" width="12.6640625" style="342" customWidth="1"/>
    <col min="13063" max="13063" width="2.6640625" style="342" customWidth="1"/>
    <col min="13064" max="13064" width="5" style="342" customWidth="1"/>
    <col min="13065" max="13065" width="5.88671875" style="342" customWidth="1"/>
    <col min="13066" max="13066" width="1.6640625" style="342" customWidth="1"/>
    <col min="13067" max="13067" width="10.6640625" style="342" customWidth="1"/>
    <col min="13068" max="13068" width="1.6640625" style="342" customWidth="1"/>
    <col min="13069" max="13069" width="10.6640625" style="342" customWidth="1"/>
    <col min="13070" max="13070" width="1.6640625" style="342" customWidth="1"/>
    <col min="13071" max="13071" width="10.6640625" style="342" customWidth="1"/>
    <col min="13072" max="13072" width="1.6640625" style="342" customWidth="1"/>
    <col min="13073" max="13073" width="10.6640625" style="342" customWidth="1"/>
    <col min="13074" max="13074" width="1.6640625" style="342" customWidth="1"/>
    <col min="13075" max="13075" width="8.88671875" style="342"/>
    <col min="13076" max="13076" width="8.6640625" style="342" customWidth="1"/>
    <col min="13077" max="13077" width="0" style="342" hidden="1" customWidth="1"/>
    <col min="13078" max="13078" width="5.6640625" style="342" customWidth="1"/>
    <col min="13079" max="13312" width="8.88671875" style="342"/>
    <col min="13313" max="13314" width="3.33203125" style="342" customWidth="1"/>
    <col min="13315" max="13315" width="4.6640625" style="342" customWidth="1"/>
    <col min="13316" max="13316" width="4.33203125" style="342" customWidth="1"/>
    <col min="13317" max="13317" width="7.44140625" style="342" customWidth="1"/>
    <col min="13318" max="13318" width="12.6640625" style="342" customWidth="1"/>
    <col min="13319" max="13319" width="2.6640625" style="342" customWidth="1"/>
    <col min="13320" max="13320" width="5" style="342" customWidth="1"/>
    <col min="13321" max="13321" width="5.88671875" style="342" customWidth="1"/>
    <col min="13322" max="13322" width="1.6640625" style="342" customWidth="1"/>
    <col min="13323" max="13323" width="10.6640625" style="342" customWidth="1"/>
    <col min="13324" max="13324" width="1.6640625" style="342" customWidth="1"/>
    <col min="13325" max="13325" width="10.6640625" style="342" customWidth="1"/>
    <col min="13326" max="13326" width="1.6640625" style="342" customWidth="1"/>
    <col min="13327" max="13327" width="10.6640625" style="342" customWidth="1"/>
    <col min="13328" max="13328" width="1.6640625" style="342" customWidth="1"/>
    <col min="13329" max="13329" width="10.6640625" style="342" customWidth="1"/>
    <col min="13330" max="13330" width="1.6640625" style="342" customWidth="1"/>
    <col min="13331" max="13331" width="8.88671875" style="342"/>
    <col min="13332" max="13332" width="8.6640625" style="342" customWidth="1"/>
    <col min="13333" max="13333" width="0" style="342" hidden="1" customWidth="1"/>
    <col min="13334" max="13334" width="5.6640625" style="342" customWidth="1"/>
    <col min="13335" max="13568" width="8.88671875" style="342"/>
    <col min="13569" max="13570" width="3.33203125" style="342" customWidth="1"/>
    <col min="13571" max="13571" width="4.6640625" style="342" customWidth="1"/>
    <col min="13572" max="13572" width="4.33203125" style="342" customWidth="1"/>
    <col min="13573" max="13573" width="7.44140625" style="342" customWidth="1"/>
    <col min="13574" max="13574" width="12.6640625" style="342" customWidth="1"/>
    <col min="13575" max="13575" width="2.6640625" style="342" customWidth="1"/>
    <col min="13576" max="13576" width="5" style="342" customWidth="1"/>
    <col min="13577" max="13577" width="5.88671875" style="342" customWidth="1"/>
    <col min="13578" max="13578" width="1.6640625" style="342" customWidth="1"/>
    <col min="13579" max="13579" width="10.6640625" style="342" customWidth="1"/>
    <col min="13580" max="13580" width="1.6640625" style="342" customWidth="1"/>
    <col min="13581" max="13581" width="10.6640625" style="342" customWidth="1"/>
    <col min="13582" max="13582" width="1.6640625" style="342" customWidth="1"/>
    <col min="13583" max="13583" width="10.6640625" style="342" customWidth="1"/>
    <col min="13584" max="13584" width="1.6640625" style="342" customWidth="1"/>
    <col min="13585" max="13585" width="10.6640625" style="342" customWidth="1"/>
    <col min="13586" max="13586" width="1.6640625" style="342" customWidth="1"/>
    <col min="13587" max="13587" width="8.88671875" style="342"/>
    <col min="13588" max="13588" width="8.6640625" style="342" customWidth="1"/>
    <col min="13589" max="13589" width="0" style="342" hidden="1" customWidth="1"/>
    <col min="13590" max="13590" width="5.6640625" style="342" customWidth="1"/>
    <col min="13591" max="13824" width="8.88671875" style="342"/>
    <col min="13825" max="13826" width="3.33203125" style="342" customWidth="1"/>
    <col min="13827" max="13827" width="4.6640625" style="342" customWidth="1"/>
    <col min="13828" max="13828" width="4.33203125" style="342" customWidth="1"/>
    <col min="13829" max="13829" width="7.44140625" style="342" customWidth="1"/>
    <col min="13830" max="13830" width="12.6640625" style="342" customWidth="1"/>
    <col min="13831" max="13831" width="2.6640625" style="342" customWidth="1"/>
    <col min="13832" max="13832" width="5" style="342" customWidth="1"/>
    <col min="13833" max="13833" width="5.88671875" style="342" customWidth="1"/>
    <col min="13834" max="13834" width="1.6640625" style="342" customWidth="1"/>
    <col min="13835" max="13835" width="10.6640625" style="342" customWidth="1"/>
    <col min="13836" max="13836" width="1.6640625" style="342" customWidth="1"/>
    <col min="13837" max="13837" width="10.6640625" style="342" customWidth="1"/>
    <col min="13838" max="13838" width="1.6640625" style="342" customWidth="1"/>
    <col min="13839" max="13839" width="10.6640625" style="342" customWidth="1"/>
    <col min="13840" max="13840" width="1.6640625" style="342" customWidth="1"/>
    <col min="13841" max="13841" width="10.6640625" style="342" customWidth="1"/>
    <col min="13842" max="13842" width="1.6640625" style="342" customWidth="1"/>
    <col min="13843" max="13843" width="8.88671875" style="342"/>
    <col min="13844" max="13844" width="8.6640625" style="342" customWidth="1"/>
    <col min="13845" max="13845" width="0" style="342" hidden="1" customWidth="1"/>
    <col min="13846" max="13846" width="5.6640625" style="342" customWidth="1"/>
    <col min="13847" max="14080" width="8.88671875" style="342"/>
    <col min="14081" max="14082" width="3.33203125" style="342" customWidth="1"/>
    <col min="14083" max="14083" width="4.6640625" style="342" customWidth="1"/>
    <col min="14084" max="14084" width="4.33203125" style="342" customWidth="1"/>
    <col min="14085" max="14085" width="7.44140625" style="342" customWidth="1"/>
    <col min="14086" max="14086" width="12.6640625" style="342" customWidth="1"/>
    <col min="14087" max="14087" width="2.6640625" style="342" customWidth="1"/>
    <col min="14088" max="14088" width="5" style="342" customWidth="1"/>
    <col min="14089" max="14089" width="5.88671875" style="342" customWidth="1"/>
    <col min="14090" max="14090" width="1.6640625" style="342" customWidth="1"/>
    <col min="14091" max="14091" width="10.6640625" style="342" customWidth="1"/>
    <col min="14092" max="14092" width="1.6640625" style="342" customWidth="1"/>
    <col min="14093" max="14093" width="10.6640625" style="342" customWidth="1"/>
    <col min="14094" max="14094" width="1.6640625" style="342" customWidth="1"/>
    <col min="14095" max="14095" width="10.6640625" style="342" customWidth="1"/>
    <col min="14096" max="14096" width="1.6640625" style="342" customWidth="1"/>
    <col min="14097" max="14097" width="10.6640625" style="342" customWidth="1"/>
    <col min="14098" max="14098" width="1.6640625" style="342" customWidth="1"/>
    <col min="14099" max="14099" width="8.88671875" style="342"/>
    <col min="14100" max="14100" width="8.6640625" style="342" customWidth="1"/>
    <col min="14101" max="14101" width="0" style="342" hidden="1" customWidth="1"/>
    <col min="14102" max="14102" width="5.6640625" style="342" customWidth="1"/>
    <col min="14103" max="14336" width="8.88671875" style="342"/>
    <col min="14337" max="14338" width="3.33203125" style="342" customWidth="1"/>
    <col min="14339" max="14339" width="4.6640625" style="342" customWidth="1"/>
    <col min="14340" max="14340" width="4.33203125" style="342" customWidth="1"/>
    <col min="14341" max="14341" width="7.44140625" style="342" customWidth="1"/>
    <col min="14342" max="14342" width="12.6640625" style="342" customWidth="1"/>
    <col min="14343" max="14343" width="2.6640625" style="342" customWidth="1"/>
    <col min="14344" max="14344" width="5" style="342" customWidth="1"/>
    <col min="14345" max="14345" width="5.88671875" style="342" customWidth="1"/>
    <col min="14346" max="14346" width="1.6640625" style="342" customWidth="1"/>
    <col min="14347" max="14347" width="10.6640625" style="342" customWidth="1"/>
    <col min="14348" max="14348" width="1.6640625" style="342" customWidth="1"/>
    <col min="14349" max="14349" width="10.6640625" style="342" customWidth="1"/>
    <col min="14350" max="14350" width="1.6640625" style="342" customWidth="1"/>
    <col min="14351" max="14351" width="10.6640625" style="342" customWidth="1"/>
    <col min="14352" max="14352" width="1.6640625" style="342" customWidth="1"/>
    <col min="14353" max="14353" width="10.6640625" style="342" customWidth="1"/>
    <col min="14354" max="14354" width="1.6640625" style="342" customWidth="1"/>
    <col min="14355" max="14355" width="8.88671875" style="342"/>
    <col min="14356" max="14356" width="8.6640625" style="342" customWidth="1"/>
    <col min="14357" max="14357" width="0" style="342" hidden="1" customWidth="1"/>
    <col min="14358" max="14358" width="5.6640625" style="342" customWidth="1"/>
    <col min="14359" max="14592" width="8.88671875" style="342"/>
    <col min="14593" max="14594" width="3.33203125" style="342" customWidth="1"/>
    <col min="14595" max="14595" width="4.6640625" style="342" customWidth="1"/>
    <col min="14596" max="14596" width="4.33203125" style="342" customWidth="1"/>
    <col min="14597" max="14597" width="7.44140625" style="342" customWidth="1"/>
    <col min="14598" max="14598" width="12.6640625" style="342" customWidth="1"/>
    <col min="14599" max="14599" width="2.6640625" style="342" customWidth="1"/>
    <col min="14600" max="14600" width="5" style="342" customWidth="1"/>
    <col min="14601" max="14601" width="5.88671875" style="342" customWidth="1"/>
    <col min="14602" max="14602" width="1.6640625" style="342" customWidth="1"/>
    <col min="14603" max="14603" width="10.6640625" style="342" customWidth="1"/>
    <col min="14604" max="14604" width="1.6640625" style="342" customWidth="1"/>
    <col min="14605" max="14605" width="10.6640625" style="342" customWidth="1"/>
    <col min="14606" max="14606" width="1.6640625" style="342" customWidth="1"/>
    <col min="14607" max="14607" width="10.6640625" style="342" customWidth="1"/>
    <col min="14608" max="14608" width="1.6640625" style="342" customWidth="1"/>
    <col min="14609" max="14609" width="10.6640625" style="342" customWidth="1"/>
    <col min="14610" max="14610" width="1.6640625" style="342" customWidth="1"/>
    <col min="14611" max="14611" width="8.88671875" style="342"/>
    <col min="14612" max="14612" width="8.6640625" style="342" customWidth="1"/>
    <col min="14613" max="14613" width="0" style="342" hidden="1" customWidth="1"/>
    <col min="14614" max="14614" width="5.6640625" style="342" customWidth="1"/>
    <col min="14615" max="14848" width="8.88671875" style="342"/>
    <col min="14849" max="14850" width="3.33203125" style="342" customWidth="1"/>
    <col min="14851" max="14851" width="4.6640625" style="342" customWidth="1"/>
    <col min="14852" max="14852" width="4.33203125" style="342" customWidth="1"/>
    <col min="14853" max="14853" width="7.44140625" style="342" customWidth="1"/>
    <col min="14854" max="14854" width="12.6640625" style="342" customWidth="1"/>
    <col min="14855" max="14855" width="2.6640625" style="342" customWidth="1"/>
    <col min="14856" max="14856" width="5" style="342" customWidth="1"/>
    <col min="14857" max="14857" width="5.88671875" style="342" customWidth="1"/>
    <col min="14858" max="14858" width="1.6640625" style="342" customWidth="1"/>
    <col min="14859" max="14859" width="10.6640625" style="342" customWidth="1"/>
    <col min="14860" max="14860" width="1.6640625" style="342" customWidth="1"/>
    <col min="14861" max="14861" width="10.6640625" style="342" customWidth="1"/>
    <col min="14862" max="14862" width="1.6640625" style="342" customWidth="1"/>
    <col min="14863" max="14863" width="10.6640625" style="342" customWidth="1"/>
    <col min="14864" max="14864" width="1.6640625" style="342" customWidth="1"/>
    <col min="14865" max="14865" width="10.6640625" style="342" customWidth="1"/>
    <col min="14866" max="14866" width="1.6640625" style="342" customWidth="1"/>
    <col min="14867" max="14867" width="8.88671875" style="342"/>
    <col min="14868" max="14868" width="8.6640625" style="342" customWidth="1"/>
    <col min="14869" max="14869" width="0" style="342" hidden="1" customWidth="1"/>
    <col min="14870" max="14870" width="5.6640625" style="342" customWidth="1"/>
    <col min="14871" max="15104" width="8.88671875" style="342"/>
    <col min="15105" max="15106" width="3.33203125" style="342" customWidth="1"/>
    <col min="15107" max="15107" width="4.6640625" style="342" customWidth="1"/>
    <col min="15108" max="15108" width="4.33203125" style="342" customWidth="1"/>
    <col min="15109" max="15109" width="7.44140625" style="342" customWidth="1"/>
    <col min="15110" max="15110" width="12.6640625" style="342" customWidth="1"/>
    <col min="15111" max="15111" width="2.6640625" style="342" customWidth="1"/>
    <col min="15112" max="15112" width="5" style="342" customWidth="1"/>
    <col min="15113" max="15113" width="5.88671875" style="342" customWidth="1"/>
    <col min="15114" max="15114" width="1.6640625" style="342" customWidth="1"/>
    <col min="15115" max="15115" width="10.6640625" style="342" customWidth="1"/>
    <col min="15116" max="15116" width="1.6640625" style="342" customWidth="1"/>
    <col min="15117" max="15117" width="10.6640625" style="342" customWidth="1"/>
    <col min="15118" max="15118" width="1.6640625" style="342" customWidth="1"/>
    <col min="15119" max="15119" width="10.6640625" style="342" customWidth="1"/>
    <col min="15120" max="15120" width="1.6640625" style="342" customWidth="1"/>
    <col min="15121" max="15121" width="10.6640625" style="342" customWidth="1"/>
    <col min="15122" max="15122" width="1.6640625" style="342" customWidth="1"/>
    <col min="15123" max="15123" width="8.88671875" style="342"/>
    <col min="15124" max="15124" width="8.6640625" style="342" customWidth="1"/>
    <col min="15125" max="15125" width="0" style="342" hidden="1" customWidth="1"/>
    <col min="15126" max="15126" width="5.6640625" style="342" customWidth="1"/>
    <col min="15127" max="15360" width="8.88671875" style="342"/>
    <col min="15361" max="15362" width="3.33203125" style="342" customWidth="1"/>
    <col min="15363" max="15363" width="4.6640625" style="342" customWidth="1"/>
    <col min="15364" max="15364" width="4.33203125" style="342" customWidth="1"/>
    <col min="15365" max="15365" width="7.44140625" style="342" customWidth="1"/>
    <col min="15366" max="15366" width="12.6640625" style="342" customWidth="1"/>
    <col min="15367" max="15367" width="2.6640625" style="342" customWidth="1"/>
    <col min="15368" max="15368" width="5" style="342" customWidth="1"/>
    <col min="15369" max="15369" width="5.88671875" style="342" customWidth="1"/>
    <col min="15370" max="15370" width="1.6640625" style="342" customWidth="1"/>
    <col min="15371" max="15371" width="10.6640625" style="342" customWidth="1"/>
    <col min="15372" max="15372" width="1.6640625" style="342" customWidth="1"/>
    <col min="15373" max="15373" width="10.6640625" style="342" customWidth="1"/>
    <col min="15374" max="15374" width="1.6640625" style="342" customWidth="1"/>
    <col min="15375" max="15375" width="10.6640625" style="342" customWidth="1"/>
    <col min="15376" max="15376" width="1.6640625" style="342" customWidth="1"/>
    <col min="15377" max="15377" width="10.6640625" style="342" customWidth="1"/>
    <col min="15378" max="15378" width="1.6640625" style="342" customWidth="1"/>
    <col min="15379" max="15379" width="8.88671875" style="342"/>
    <col min="15380" max="15380" width="8.6640625" style="342" customWidth="1"/>
    <col min="15381" max="15381" width="0" style="342" hidden="1" customWidth="1"/>
    <col min="15382" max="15382" width="5.6640625" style="342" customWidth="1"/>
    <col min="15383" max="15616" width="8.88671875" style="342"/>
    <col min="15617" max="15618" width="3.33203125" style="342" customWidth="1"/>
    <col min="15619" max="15619" width="4.6640625" style="342" customWidth="1"/>
    <col min="15620" max="15620" width="4.33203125" style="342" customWidth="1"/>
    <col min="15621" max="15621" width="7.44140625" style="342" customWidth="1"/>
    <col min="15622" max="15622" width="12.6640625" style="342" customWidth="1"/>
    <col min="15623" max="15623" width="2.6640625" style="342" customWidth="1"/>
    <col min="15624" max="15624" width="5" style="342" customWidth="1"/>
    <col min="15625" max="15625" width="5.88671875" style="342" customWidth="1"/>
    <col min="15626" max="15626" width="1.6640625" style="342" customWidth="1"/>
    <col min="15627" max="15627" width="10.6640625" style="342" customWidth="1"/>
    <col min="15628" max="15628" width="1.6640625" style="342" customWidth="1"/>
    <col min="15629" max="15629" width="10.6640625" style="342" customWidth="1"/>
    <col min="15630" max="15630" width="1.6640625" style="342" customWidth="1"/>
    <col min="15631" max="15631" width="10.6640625" style="342" customWidth="1"/>
    <col min="15632" max="15632" width="1.6640625" style="342" customWidth="1"/>
    <col min="15633" max="15633" width="10.6640625" style="342" customWidth="1"/>
    <col min="15634" max="15634" width="1.6640625" style="342" customWidth="1"/>
    <col min="15635" max="15635" width="8.88671875" style="342"/>
    <col min="15636" max="15636" width="8.6640625" style="342" customWidth="1"/>
    <col min="15637" max="15637" width="0" style="342" hidden="1" customWidth="1"/>
    <col min="15638" max="15638" width="5.6640625" style="342" customWidth="1"/>
    <col min="15639" max="15872" width="8.88671875" style="342"/>
    <col min="15873" max="15874" width="3.33203125" style="342" customWidth="1"/>
    <col min="15875" max="15875" width="4.6640625" style="342" customWidth="1"/>
    <col min="15876" max="15876" width="4.33203125" style="342" customWidth="1"/>
    <col min="15877" max="15877" width="7.44140625" style="342" customWidth="1"/>
    <col min="15878" max="15878" width="12.6640625" style="342" customWidth="1"/>
    <col min="15879" max="15879" width="2.6640625" style="342" customWidth="1"/>
    <col min="15880" max="15880" width="5" style="342" customWidth="1"/>
    <col min="15881" max="15881" width="5.88671875" style="342" customWidth="1"/>
    <col min="15882" max="15882" width="1.6640625" style="342" customWidth="1"/>
    <col min="15883" max="15883" width="10.6640625" style="342" customWidth="1"/>
    <col min="15884" max="15884" width="1.6640625" style="342" customWidth="1"/>
    <col min="15885" max="15885" width="10.6640625" style="342" customWidth="1"/>
    <col min="15886" max="15886" width="1.6640625" style="342" customWidth="1"/>
    <col min="15887" max="15887" width="10.6640625" style="342" customWidth="1"/>
    <col min="15888" max="15888" width="1.6640625" style="342" customWidth="1"/>
    <col min="15889" max="15889" width="10.6640625" style="342" customWidth="1"/>
    <col min="15890" max="15890" width="1.6640625" style="342" customWidth="1"/>
    <col min="15891" max="15891" width="8.88671875" style="342"/>
    <col min="15892" max="15892" width="8.6640625" style="342" customWidth="1"/>
    <col min="15893" max="15893" width="0" style="342" hidden="1" customWidth="1"/>
    <col min="15894" max="15894" width="5.6640625" style="342" customWidth="1"/>
    <col min="15895" max="16128" width="8.88671875" style="342"/>
    <col min="16129" max="16130" width="3.33203125" style="342" customWidth="1"/>
    <col min="16131" max="16131" width="4.6640625" style="342" customWidth="1"/>
    <col min="16132" max="16132" width="4.33203125" style="342" customWidth="1"/>
    <col min="16133" max="16133" width="7.44140625" style="342" customWidth="1"/>
    <col min="16134" max="16134" width="12.6640625" style="342" customWidth="1"/>
    <col min="16135" max="16135" width="2.6640625" style="342" customWidth="1"/>
    <col min="16136" max="16136" width="5" style="342" customWidth="1"/>
    <col min="16137" max="16137" width="5.88671875" style="342" customWidth="1"/>
    <col min="16138" max="16138" width="1.6640625" style="342" customWidth="1"/>
    <col min="16139" max="16139" width="10.6640625" style="342" customWidth="1"/>
    <col min="16140" max="16140" width="1.6640625" style="342" customWidth="1"/>
    <col min="16141" max="16141" width="10.6640625" style="342" customWidth="1"/>
    <col min="16142" max="16142" width="1.6640625" style="342" customWidth="1"/>
    <col min="16143" max="16143" width="10.6640625" style="342" customWidth="1"/>
    <col min="16144" max="16144" width="1.6640625" style="342" customWidth="1"/>
    <col min="16145" max="16145" width="10.6640625" style="342" customWidth="1"/>
    <col min="16146" max="16146" width="1.6640625" style="342" customWidth="1"/>
    <col min="16147" max="16147" width="8.88671875" style="342"/>
    <col min="16148" max="16148" width="8.6640625" style="342" customWidth="1"/>
    <col min="16149" max="16149" width="0" style="342" hidden="1" customWidth="1"/>
    <col min="16150" max="16150" width="5.6640625" style="342" customWidth="1"/>
    <col min="16151" max="16384" width="8.88671875" style="342"/>
  </cols>
  <sheetData>
    <row r="1" spans="1:21" s="190" customFormat="1" ht="21.75" customHeight="1" x14ac:dyDescent="0.4">
      <c r="A1" s="188" t="str">
        <f>[1]Altalanos!$A$6</f>
        <v>Fehérvár Kupa</v>
      </c>
      <c r="B1" s="189"/>
      <c r="I1" s="191"/>
      <c r="J1" s="192"/>
      <c r="K1" s="193" t="s">
        <v>140</v>
      </c>
      <c r="L1" s="193"/>
      <c r="M1" s="194"/>
      <c r="N1" s="192"/>
      <c r="O1" s="192"/>
      <c r="P1" s="192" t="s">
        <v>141</v>
      </c>
      <c r="R1" s="192"/>
    </row>
    <row r="2" spans="1:21" s="198" customFormat="1" x14ac:dyDescent="0.25">
      <c r="A2" s="195" t="s">
        <v>2</v>
      </c>
      <c r="B2" s="196"/>
      <c r="C2" s="196"/>
      <c r="D2" s="196"/>
      <c r="E2" s="196"/>
      <c r="F2" s="196" t="str">
        <f>[1]Altalanos!$A$8</f>
        <v>F16</v>
      </c>
      <c r="G2" s="197"/>
      <c r="J2" s="199"/>
      <c r="K2" s="193"/>
      <c r="L2" s="193"/>
      <c r="M2" s="193"/>
      <c r="N2" s="199"/>
      <c r="P2" s="199"/>
      <c r="R2" s="199"/>
    </row>
    <row r="3" spans="1:21" s="206" customFormat="1" ht="10.5" customHeight="1" x14ac:dyDescent="0.25">
      <c r="A3" s="200" t="s">
        <v>4</v>
      </c>
      <c r="B3" s="200"/>
      <c r="C3" s="200"/>
      <c r="D3" s="200"/>
      <c r="E3" s="200"/>
      <c r="F3" s="200"/>
      <c r="G3" s="200" t="s">
        <v>5</v>
      </c>
      <c r="H3" s="200"/>
      <c r="I3" s="200"/>
      <c r="J3" s="201"/>
      <c r="K3" s="202" t="s">
        <v>6</v>
      </c>
      <c r="L3" s="203"/>
      <c r="M3" s="204"/>
      <c r="N3" s="201"/>
      <c r="O3" s="200"/>
      <c r="P3" s="201"/>
      <c r="Q3" s="200"/>
      <c r="R3" s="205" t="s">
        <v>7</v>
      </c>
    </row>
    <row r="4" spans="1:21" s="214" customFormat="1" ht="11.25" customHeight="1" thickBot="1" x14ac:dyDescent="0.3">
      <c r="A4" s="366" t="str">
        <f>[1]Altalanos!$A$10</f>
        <v>2022.01-15-17</v>
      </c>
      <c r="B4" s="366"/>
      <c r="C4" s="366"/>
      <c r="D4" s="207"/>
      <c r="E4" s="207"/>
      <c r="F4" s="207"/>
      <c r="G4" s="208" t="str">
        <f>[1]Altalanos!$C$10</f>
        <v>Székesfehérvár</v>
      </c>
      <c r="H4" s="209"/>
      <c r="I4" s="207"/>
      <c r="J4" s="210"/>
      <c r="K4" s="28"/>
      <c r="L4" s="211"/>
      <c r="M4" s="212"/>
      <c r="N4" s="210"/>
      <c r="O4" s="207"/>
      <c r="P4" s="210"/>
      <c r="Q4" s="207"/>
      <c r="R4" s="213" t="str">
        <f>[1]Altalanos!$E$10</f>
        <v>Izmendi Károly</v>
      </c>
    </row>
    <row r="5" spans="1:21" s="206" customFormat="1" ht="9.6" x14ac:dyDescent="0.25">
      <c r="A5" s="215"/>
      <c r="B5" s="216" t="s">
        <v>10</v>
      </c>
      <c r="C5" s="216" t="s">
        <v>142</v>
      </c>
      <c r="D5" s="216" t="s">
        <v>13</v>
      </c>
      <c r="E5" s="217" t="s">
        <v>143</v>
      </c>
      <c r="F5" s="218" t="s">
        <v>14</v>
      </c>
      <c r="G5" s="218" t="s">
        <v>15</v>
      </c>
      <c r="H5" s="218"/>
      <c r="I5" s="218" t="s">
        <v>16</v>
      </c>
      <c r="J5" s="218"/>
      <c r="K5" s="216" t="s">
        <v>17</v>
      </c>
      <c r="L5" s="219"/>
      <c r="M5" s="216" t="s">
        <v>19</v>
      </c>
      <c r="N5" s="219"/>
      <c r="O5" s="216" t="s">
        <v>20</v>
      </c>
      <c r="P5" s="219"/>
      <c r="Q5" s="216" t="s">
        <v>144</v>
      </c>
      <c r="R5" s="220"/>
    </row>
    <row r="6" spans="1:21" s="224" customFormat="1" ht="12.75" customHeight="1" thickBot="1" x14ac:dyDescent="0.3">
      <c r="A6" s="221"/>
      <c r="B6" s="222"/>
      <c r="C6" s="222"/>
      <c r="D6" s="222"/>
      <c r="E6" s="222"/>
      <c r="F6" s="223"/>
      <c r="G6" s="223"/>
      <c r="I6" s="223" t="s">
        <v>227</v>
      </c>
      <c r="J6" s="225"/>
      <c r="K6" s="222" t="s">
        <v>226</v>
      </c>
      <c r="L6" s="225"/>
      <c r="M6" s="222" t="s">
        <v>223</v>
      </c>
      <c r="N6" s="225"/>
      <c r="O6" s="222" t="s">
        <v>222</v>
      </c>
      <c r="P6" s="225"/>
      <c r="Q6" s="222" t="s">
        <v>221</v>
      </c>
      <c r="R6" s="226"/>
    </row>
    <row r="7" spans="1:21" s="238" customFormat="1" ht="10.5" customHeight="1" x14ac:dyDescent="0.25">
      <c r="A7" s="227">
        <v>1</v>
      </c>
      <c r="B7" s="228">
        <f>IF($D7="","",VLOOKUP($D7,'[1]F16P elokeszito'!$A$7:$P$23,14))</f>
        <v>0</v>
      </c>
      <c r="C7" s="228">
        <f>IF($D7="","",VLOOKUP($D7,'[1]F16P elokeszito'!$A$7:$P$33,15))</f>
        <v>22</v>
      </c>
      <c r="D7" s="229">
        <v>1</v>
      </c>
      <c r="E7" s="230" t="str">
        <f>UPPER(IF($D7="","",VLOOKUP($D7,'[1]F16P elokeszito'!$A$7:$P$33,5)))</f>
        <v>"0612120</v>
      </c>
      <c r="F7" s="231" t="str">
        <f>UPPER(IF($D7="","",VLOOKUP($D7,'[1]F16P elokeszito'!$A$7:$P$33,2)))</f>
        <v>JILLY</v>
      </c>
      <c r="G7" s="231" t="str">
        <f>IF($D7="","",VLOOKUP($D7,'[1]F16P elokeszito'!$A$7:$P$33,3))</f>
        <v>Ádám</v>
      </c>
      <c r="H7" s="232"/>
      <c r="I7" s="231" t="str">
        <f>IF($D7="","",VLOOKUP($D7,'[1]F16P elokeszito'!$A$7:$P$33,4))</f>
        <v>Alfa TI</v>
      </c>
      <c r="J7" s="233"/>
      <c r="K7" s="234"/>
      <c r="L7" s="235"/>
      <c r="M7" s="234"/>
      <c r="N7" s="235"/>
      <c r="O7" s="234"/>
      <c r="P7" s="235"/>
      <c r="Q7" s="234"/>
      <c r="R7" s="236"/>
      <c r="S7" s="237"/>
      <c r="U7" s="239" t="str">
        <f>[1]Birók!P21</f>
        <v>Bíró</v>
      </c>
    </row>
    <row r="8" spans="1:21" s="238" customFormat="1" ht="9.6" customHeight="1" x14ac:dyDescent="0.25">
      <c r="A8" s="240"/>
      <c r="B8" s="241"/>
      <c r="C8" s="241"/>
      <c r="D8" s="241"/>
      <c r="E8" s="230" t="str">
        <f>UPPER(IF($D7="","",VLOOKUP($D7,'[1]F16P elokeszito'!$A$7:$P$33,11)))</f>
        <v>"071102</v>
      </c>
      <c r="F8" s="231" t="str">
        <f>UPPER(IF($D7="","",VLOOKUP($D7,'[1]F16P elokeszito'!$A$7:$P$33,8)))</f>
        <v xml:space="preserve">NAGY </v>
      </c>
      <c r="G8" s="231" t="str">
        <f>IF($D7="","",VLOOKUP($D7,'[1]F16P elokeszito'!$A$7:$P$33,9))</f>
        <v>Botond</v>
      </c>
      <c r="H8" s="232"/>
      <c r="I8" s="231" t="str">
        <f>IF($D7="","",VLOOKUP($D7,'[1]F16P elokeszito'!$A$7:$P$33,10))</f>
        <v>Alfa TI</v>
      </c>
      <c r="J8" s="242"/>
      <c r="K8" s="243" t="str">
        <f>IF(J8="a",F7,IF(J8="b",F9,""))</f>
        <v/>
      </c>
      <c r="L8" s="235"/>
      <c r="M8" s="234"/>
      <c r="N8" s="235"/>
      <c r="O8" s="234"/>
      <c r="P8" s="235"/>
      <c r="Q8" s="234"/>
      <c r="R8" s="236"/>
      <c r="S8" s="237"/>
      <c r="U8" s="244" t="str">
        <f>[1]Birók!P22</f>
        <v>M Ujszászi</v>
      </c>
    </row>
    <row r="9" spans="1:21" s="238" customFormat="1" ht="9.6" customHeight="1" x14ac:dyDescent="0.25">
      <c r="A9" s="240"/>
      <c r="B9" s="245"/>
      <c r="C9" s="245"/>
      <c r="D9" s="245"/>
      <c r="E9" s="246"/>
      <c r="F9" s="247"/>
      <c r="G9" s="247"/>
      <c r="H9" s="248"/>
      <c r="I9" s="247"/>
      <c r="J9" s="249"/>
      <c r="K9" s="250" t="str">
        <f>UPPER(IF(OR(J10="a",J10="as"),F7,IF(OR(J10="b",J10="bs"),F11,)))</f>
        <v>JILLY</v>
      </c>
      <c r="L9" s="251"/>
      <c r="M9" s="234"/>
      <c r="N9" s="235"/>
      <c r="O9" s="234"/>
      <c r="P9" s="235"/>
      <c r="Q9" s="234"/>
      <c r="R9" s="236"/>
      <c r="S9" s="237"/>
      <c r="U9" s="244" t="str">
        <f>[1]Birók!P23</f>
        <v xml:space="preserve"> </v>
      </c>
    </row>
    <row r="10" spans="1:21" s="238" customFormat="1" ht="9.6" customHeight="1" x14ac:dyDescent="0.25">
      <c r="A10" s="240"/>
      <c r="B10" s="245"/>
      <c r="C10" s="245"/>
      <c r="D10" s="245"/>
      <c r="E10" s="252"/>
      <c r="F10" s="247"/>
      <c r="G10" s="247"/>
      <c r="H10" s="253"/>
      <c r="I10" s="254" t="s">
        <v>24</v>
      </c>
      <c r="J10" s="255" t="s">
        <v>25</v>
      </c>
      <c r="K10" s="256" t="str">
        <f>UPPER(IF(OR(J10="a",J10="as"),F8,IF(OR(J10="b",J10="bs"),F12,)))</f>
        <v xml:space="preserve">NAGY </v>
      </c>
      <c r="L10" s="257"/>
      <c r="M10" s="234"/>
      <c r="N10" s="235"/>
      <c r="O10" s="234"/>
      <c r="P10" s="235"/>
      <c r="Q10" s="234"/>
      <c r="R10" s="236"/>
      <c r="S10" s="237"/>
      <c r="U10" s="244" t="str">
        <f>[1]Birók!P24</f>
        <v xml:space="preserve"> </v>
      </c>
    </row>
    <row r="11" spans="1:21" s="238" customFormat="1" ht="9.6" customHeight="1" x14ac:dyDescent="0.25">
      <c r="A11" s="240">
        <v>2</v>
      </c>
      <c r="B11" s="228" t="str">
        <f>IF($D11="","",VLOOKUP($D11,'[1]F16P elokeszito'!$A$7:$P$23,14))</f>
        <v/>
      </c>
      <c r="C11" s="228" t="str">
        <f>IF($D11="","",VLOOKUP($D11,'[1]F16P elokeszito'!$A$7:$P$33,15))</f>
        <v/>
      </c>
      <c r="D11" s="229"/>
      <c r="E11" s="258" t="s">
        <v>31</v>
      </c>
      <c r="F11" s="259" t="str">
        <f>UPPER(IF($D11="","",VLOOKUP($D11,'[1]F16P elokeszito'!$A$7:$P$33,2)))</f>
        <v/>
      </c>
      <c r="G11" s="259" t="str">
        <f>IF($D11="","",VLOOKUP($D11,'[1]F16P elokeszito'!$A$7:$P$33,3))</f>
        <v/>
      </c>
      <c r="H11" s="260"/>
      <c r="I11" s="259" t="str">
        <f>IF($D11="","",VLOOKUP($D11,'[1]F16P elokeszito'!$A$7:$P$33,4))</f>
        <v/>
      </c>
      <c r="J11" s="261"/>
      <c r="K11" s="234"/>
      <c r="L11" s="262"/>
      <c r="M11" s="263"/>
      <c r="N11" s="251"/>
      <c r="O11" s="234"/>
      <c r="P11" s="235"/>
      <c r="Q11" s="234"/>
      <c r="R11" s="236"/>
      <c r="S11" s="237"/>
      <c r="U11" s="244" t="str">
        <f>[1]Birók!P25</f>
        <v xml:space="preserve"> </v>
      </c>
    </row>
    <row r="12" spans="1:21" s="238" customFormat="1" ht="9.6" customHeight="1" x14ac:dyDescent="0.25">
      <c r="A12" s="240"/>
      <c r="B12" s="241"/>
      <c r="C12" s="241"/>
      <c r="D12" s="241"/>
      <c r="E12" s="258" t="str">
        <f>UPPER(IF($D11="","",VLOOKUP($D11,'[1]F16P elokeszito'!$A$7:$P$33,11)))</f>
        <v/>
      </c>
      <c r="F12" s="259" t="str">
        <f>UPPER(IF($D11="","",VLOOKUP($D11,'[1]F16P elokeszito'!$A$7:$P$33,8)))</f>
        <v/>
      </c>
      <c r="G12" s="259" t="str">
        <f>IF($D11="","",VLOOKUP($D11,'[1]F16P elokeszito'!$A$7:$P$33,9))</f>
        <v/>
      </c>
      <c r="H12" s="260"/>
      <c r="I12" s="259" t="str">
        <f>IF($D11="","",VLOOKUP($D11,'[1]F16P elokeszito'!$A$7:$P$33,10))</f>
        <v/>
      </c>
      <c r="J12" s="242"/>
      <c r="K12" s="234"/>
      <c r="L12" s="262"/>
      <c r="M12" s="264"/>
      <c r="N12" s="265"/>
      <c r="O12" s="234"/>
      <c r="P12" s="235"/>
      <c r="Q12" s="234"/>
      <c r="R12" s="236"/>
      <c r="S12" s="237"/>
      <c r="U12" s="244" t="str">
        <f>[1]Birók!P26</f>
        <v xml:space="preserve"> </v>
      </c>
    </row>
    <row r="13" spans="1:21" s="238" customFormat="1" ht="9.6" customHeight="1" x14ac:dyDescent="0.25">
      <c r="A13" s="240"/>
      <c r="B13" s="245"/>
      <c r="C13" s="245"/>
      <c r="D13" s="266"/>
      <c r="E13" s="267"/>
      <c r="F13" s="247"/>
      <c r="G13" s="247"/>
      <c r="H13" s="253"/>
      <c r="I13" s="247"/>
      <c r="J13" s="268"/>
      <c r="K13" s="234"/>
      <c r="L13" s="249"/>
      <c r="M13" s="250" t="str">
        <f>UPPER(IF(OR(L14="a",L14="as"),K9,IF(OR(L14="b",L14="bs"),K17,)))</f>
        <v>JILLY</v>
      </c>
      <c r="N13" s="235"/>
      <c r="O13" s="234"/>
      <c r="P13" s="235"/>
      <c r="Q13" s="234"/>
      <c r="R13" s="236"/>
      <c r="S13" s="237"/>
      <c r="U13" s="244" t="str">
        <f>[1]Birók!P27</f>
        <v xml:space="preserve"> </v>
      </c>
    </row>
    <row r="14" spans="1:21" s="238" customFormat="1" ht="9.6" customHeight="1" x14ac:dyDescent="0.25">
      <c r="A14" s="240"/>
      <c r="B14" s="245"/>
      <c r="C14" s="245"/>
      <c r="D14" s="266"/>
      <c r="E14" s="267"/>
      <c r="F14" s="247"/>
      <c r="G14" s="247"/>
      <c r="H14" s="253"/>
      <c r="I14" s="247"/>
      <c r="J14" s="268"/>
      <c r="K14" s="269" t="s">
        <v>24</v>
      </c>
      <c r="L14" s="255" t="s">
        <v>25</v>
      </c>
      <c r="M14" s="256" t="str">
        <f>UPPER(IF(OR(L14="a",L14="as"),K10,IF(OR(L14="b",L14="bs"),K18,)))</f>
        <v xml:space="preserve">NAGY </v>
      </c>
      <c r="N14" s="257"/>
      <c r="O14" s="234"/>
      <c r="P14" s="235"/>
      <c r="Q14" s="234"/>
      <c r="R14" s="236"/>
      <c r="S14" s="237"/>
      <c r="U14" s="244" t="str">
        <f>[1]Birók!P28</f>
        <v xml:space="preserve"> </v>
      </c>
    </row>
    <row r="15" spans="1:21" s="238" customFormat="1" ht="9.6" customHeight="1" x14ac:dyDescent="0.25">
      <c r="A15" s="270">
        <v>3</v>
      </c>
      <c r="B15" s="228">
        <f>IF($D15="","",VLOOKUP($D15,'[1]F16P elokeszito'!$A$7:$P$23,14))</f>
        <v>0</v>
      </c>
      <c r="C15" s="228">
        <f>IF($D15="","",VLOOKUP($D15,'[1]F16P elokeszito'!$A$7:$P$33,15))</f>
        <v>41</v>
      </c>
      <c r="D15" s="229">
        <v>4</v>
      </c>
      <c r="E15" s="258" t="str">
        <f>UPPER(IF($D15="","",VLOOKUP($D15,'[1]F16P elokeszito'!$A$7:$P$33,5)))</f>
        <v>"060109</v>
      </c>
      <c r="F15" s="259" t="str">
        <f>UPPER(IF($D15="","",VLOOKUP($D15,'[1]F16P elokeszito'!$A$7:$P$33,2)))</f>
        <v>VARGA</v>
      </c>
      <c r="G15" s="259" t="str">
        <f>IF($D15="","",VLOOKUP($D15,'[1]F16P elokeszito'!$A$7:$P$33,3))</f>
        <v>Ákos</v>
      </c>
      <c r="H15" s="260"/>
      <c r="I15" s="259" t="str">
        <f>IF($D15="","",VLOOKUP($D15,'[1]F16P elokeszito'!$A$7:$P$33,4))</f>
        <v>DEAC</v>
      </c>
      <c r="J15" s="233"/>
      <c r="K15" s="234"/>
      <c r="L15" s="262"/>
      <c r="M15" s="234" t="s">
        <v>197</v>
      </c>
      <c r="N15" s="262"/>
      <c r="O15" s="263"/>
      <c r="P15" s="235"/>
      <c r="Q15" s="234"/>
      <c r="R15" s="236"/>
      <c r="S15" s="237"/>
      <c r="U15" s="244" t="str">
        <f>[1]Birók!P29</f>
        <v xml:space="preserve"> </v>
      </c>
    </row>
    <row r="16" spans="1:21" s="238" customFormat="1" ht="9.6" customHeight="1" thickBot="1" x14ac:dyDescent="0.3">
      <c r="A16" s="240"/>
      <c r="B16" s="241"/>
      <c r="C16" s="241"/>
      <c r="D16" s="241"/>
      <c r="E16" s="258" t="str">
        <f>UPPER(IF($D15="","",VLOOKUP($D15,'[1]F16P elokeszito'!$A$7:$P$33,11)))</f>
        <v>"060103</v>
      </c>
      <c r="F16" s="259" t="str">
        <f>UPPER(IF($D15="","",VLOOKUP($D15,'[1]F16P elokeszito'!$A$7:$P$33,8)))</f>
        <v>FEHÉR</v>
      </c>
      <c r="G16" s="259" t="str">
        <f>IF($D15="","",VLOOKUP($D15,'[1]F16P elokeszito'!$A$7:$P$33,9))</f>
        <v>Alexander</v>
      </c>
      <c r="H16" s="260"/>
      <c r="I16" s="259" t="str">
        <f>IF($D15="","",VLOOKUP($D15,'[1]F16P elokeszito'!$A$7:$P$33,10))</f>
        <v>Bebto Team</v>
      </c>
      <c r="J16" s="242"/>
      <c r="K16" s="243" t="str">
        <f>IF(J16="a",F15,IF(J16="b",F17,""))</f>
        <v/>
      </c>
      <c r="L16" s="262"/>
      <c r="M16" s="234"/>
      <c r="N16" s="262"/>
      <c r="O16" s="234"/>
      <c r="P16" s="235"/>
      <c r="Q16" s="234"/>
      <c r="R16" s="236"/>
      <c r="S16" s="237"/>
      <c r="U16" s="271" t="str">
        <f>[1]Birók!P30</f>
        <v>Egyik sem</v>
      </c>
    </row>
    <row r="17" spans="1:19" s="238" customFormat="1" ht="9.6" customHeight="1" x14ac:dyDescent="0.25">
      <c r="A17" s="240"/>
      <c r="B17" s="245"/>
      <c r="C17" s="245"/>
      <c r="D17" s="266"/>
      <c r="E17" s="267"/>
      <c r="F17" s="247"/>
      <c r="G17" s="247"/>
      <c r="H17" s="253"/>
      <c r="I17" s="247"/>
      <c r="J17" s="249"/>
      <c r="K17" s="250" t="str">
        <f>UPPER(IF(OR(J18="a",J18="as"),F15,IF(OR(J18="b",J18="bs"),F19,)))</f>
        <v>VARGA</v>
      </c>
      <c r="L17" s="272"/>
      <c r="M17" s="234"/>
      <c r="N17" s="262"/>
      <c r="O17" s="234"/>
      <c r="P17" s="235"/>
      <c r="Q17" s="234"/>
      <c r="R17" s="236"/>
      <c r="S17" s="237"/>
    </row>
    <row r="18" spans="1:19" s="238" customFormat="1" ht="9.6" customHeight="1" x14ac:dyDescent="0.25">
      <c r="A18" s="240"/>
      <c r="B18" s="245"/>
      <c r="C18" s="245"/>
      <c r="D18" s="266"/>
      <c r="E18" s="267"/>
      <c r="F18" s="247"/>
      <c r="G18" s="247"/>
      <c r="H18" s="253"/>
      <c r="I18" s="254" t="s">
        <v>24</v>
      </c>
      <c r="J18" s="255" t="s">
        <v>66</v>
      </c>
      <c r="K18" s="256" t="str">
        <f>UPPER(IF(OR(J18="a",J18="as"),F16,IF(OR(J18="b",J18="bs"),F20,)))</f>
        <v>FEHÉR</v>
      </c>
      <c r="L18" s="242"/>
      <c r="M18" s="234"/>
      <c r="N18" s="262"/>
      <c r="O18" s="234"/>
      <c r="P18" s="235"/>
      <c r="Q18" s="234"/>
      <c r="R18" s="236"/>
      <c r="S18" s="237"/>
    </row>
    <row r="19" spans="1:19" s="238" customFormat="1" ht="9.6" customHeight="1" x14ac:dyDescent="0.25">
      <c r="A19" s="240">
        <v>4</v>
      </c>
      <c r="B19" s="228" t="str">
        <f>IF($D19="","",VLOOKUP($D19,'[1]F16P elokeszito'!$A$7:$P$23,14))</f>
        <v/>
      </c>
      <c r="C19" s="228" t="str">
        <f>IF($D19="","",VLOOKUP($D19,'[1]F16P elokeszito'!$A$7:$P$33,15))</f>
        <v/>
      </c>
      <c r="D19" s="229"/>
      <c r="E19" s="258" t="s">
        <v>31</v>
      </c>
      <c r="F19" s="259" t="str">
        <f>UPPER(IF($D19="","",VLOOKUP($D19,'[1]F16P elokeszito'!$A$7:$P$33,2)))</f>
        <v/>
      </c>
      <c r="G19" s="259" t="str">
        <f>IF($D19="","",VLOOKUP($D19,'[1]F16P elokeszito'!$A$7:$P$33,3))</f>
        <v/>
      </c>
      <c r="H19" s="260"/>
      <c r="I19" s="259" t="str">
        <f>IF($D19="","",VLOOKUP($D19,'[1]F16P elokeszito'!$A$7:$P$33,4))</f>
        <v/>
      </c>
      <c r="J19" s="261"/>
      <c r="K19" s="234"/>
      <c r="L19" s="235"/>
      <c r="M19" s="263"/>
      <c r="N19" s="272"/>
      <c r="O19" s="234"/>
      <c r="P19" s="235"/>
      <c r="Q19" s="234"/>
      <c r="R19" s="236"/>
      <c r="S19" s="237"/>
    </row>
    <row r="20" spans="1:19" s="238" customFormat="1" ht="9.6" customHeight="1" x14ac:dyDescent="0.25">
      <c r="A20" s="240"/>
      <c r="B20" s="241"/>
      <c r="C20" s="241"/>
      <c r="D20" s="241"/>
      <c r="E20" s="258" t="str">
        <f>UPPER(IF($D19="","",VLOOKUP($D19,'[1]F16P elokeszito'!$A$7:$P$33,11)))</f>
        <v/>
      </c>
      <c r="F20" s="259" t="str">
        <f>UPPER(IF($D19="","",VLOOKUP($D19,'[1]F16P elokeszito'!$A$7:$P$33,8)))</f>
        <v/>
      </c>
      <c r="G20" s="259" t="str">
        <f>IF($D19="","",VLOOKUP($D19,'[1]F16P elokeszito'!$A$7:$P$33,9))</f>
        <v/>
      </c>
      <c r="H20" s="260"/>
      <c r="I20" s="259" t="str">
        <f>IF($D19="","",VLOOKUP($D19,'[1]F16P elokeszito'!$A$7:$P$33,10))</f>
        <v/>
      </c>
      <c r="J20" s="242"/>
      <c r="K20" s="234"/>
      <c r="L20" s="235"/>
      <c r="M20" s="264"/>
      <c r="N20" s="273"/>
      <c r="O20" s="234"/>
      <c r="P20" s="235"/>
      <c r="Q20" s="234"/>
      <c r="R20" s="236"/>
      <c r="S20" s="237"/>
    </row>
    <row r="21" spans="1:19" s="238" customFormat="1" ht="9.6" customHeight="1" x14ac:dyDescent="0.25">
      <c r="A21" s="240"/>
      <c r="B21" s="245"/>
      <c r="C21" s="245"/>
      <c r="D21" s="245"/>
      <c r="E21" s="252"/>
      <c r="F21" s="247"/>
      <c r="G21" s="247"/>
      <c r="H21" s="253"/>
      <c r="I21" s="247"/>
      <c r="J21" s="268"/>
      <c r="K21" s="234"/>
      <c r="L21" s="235"/>
      <c r="M21" s="234"/>
      <c r="N21" s="249"/>
      <c r="O21" s="250" t="str">
        <f>UPPER(IF(OR(N22="a",N22="as"),M13,IF(OR(N22="b",N22="bs"),M29,)))</f>
        <v>JILLY</v>
      </c>
      <c r="P21" s="235"/>
      <c r="Q21" s="234"/>
      <c r="R21" s="236"/>
      <c r="S21" s="237"/>
    </row>
    <row r="22" spans="1:19" s="238" customFormat="1" ht="9.6" customHeight="1" x14ac:dyDescent="0.25">
      <c r="A22" s="240"/>
      <c r="B22" s="245"/>
      <c r="C22" s="245"/>
      <c r="D22" s="245"/>
      <c r="E22" s="246"/>
      <c r="F22" s="247"/>
      <c r="G22" s="247"/>
      <c r="H22" s="248"/>
      <c r="I22" s="247"/>
      <c r="J22" s="268"/>
      <c r="K22" s="234"/>
      <c r="L22" s="235"/>
      <c r="M22" s="269" t="s">
        <v>24</v>
      </c>
      <c r="N22" s="255" t="s">
        <v>25</v>
      </c>
      <c r="O22" s="256" t="str">
        <f>UPPER(IF(OR(N22="a",N22="as"),M14,IF(OR(N22="b",N22="bs"),M30,)))</f>
        <v xml:space="preserve">NAGY </v>
      </c>
      <c r="P22" s="257"/>
      <c r="Q22" s="234"/>
      <c r="R22" s="236"/>
      <c r="S22" s="237"/>
    </row>
    <row r="23" spans="1:19" s="238" customFormat="1" ht="9.6" customHeight="1" x14ac:dyDescent="0.25">
      <c r="A23" s="227">
        <v>5</v>
      </c>
      <c r="B23" s="228">
        <f>IF($D23="","",VLOOKUP($D23,'[1]F16P elokeszito'!$A$7:$P$23,14))</f>
        <v>0</v>
      </c>
      <c r="C23" s="228">
        <f>IF($D23="","",VLOOKUP($D23,'[1]F16P elokeszito'!$A$7:$P$33,15))</f>
        <v>98</v>
      </c>
      <c r="D23" s="229">
        <v>8</v>
      </c>
      <c r="E23" s="258" t="str">
        <f>UPPER(IF($D23="","",VLOOKUP($D23,'[1]F16P elokeszito'!$A$7:$P$33,5)))</f>
        <v>"0712190</v>
      </c>
      <c r="F23" s="259" t="str">
        <f>UPPER(IF($D23="","",VLOOKUP($D23,'[1]F16P elokeszito'!$A$7:$P$33,2)))</f>
        <v>IPACS</v>
      </c>
      <c r="G23" s="259" t="str">
        <f>IF($D23="","",VLOOKUP($D23,'[1]F16P elokeszito'!$A$7:$P$33,3))</f>
        <v>Attila</v>
      </c>
      <c r="H23" s="260"/>
      <c r="I23" s="259" t="str">
        <f>IF($D23="","",VLOOKUP($D23,'[1]F16P elokeszito'!$A$7:$P$33,4))</f>
        <v>Ten.Műhely</v>
      </c>
      <c r="J23" s="233"/>
      <c r="K23" s="234"/>
      <c r="L23" s="235"/>
      <c r="M23" s="234"/>
      <c r="N23" s="262"/>
      <c r="O23" s="234" t="s">
        <v>160</v>
      </c>
      <c r="P23" s="262"/>
      <c r="Q23" s="234"/>
      <c r="R23" s="236"/>
      <c r="S23" s="237"/>
    </row>
    <row r="24" spans="1:19" s="238" customFormat="1" ht="9.6" customHeight="1" x14ac:dyDescent="0.25">
      <c r="A24" s="240"/>
      <c r="B24" s="241"/>
      <c r="C24" s="241"/>
      <c r="D24" s="241"/>
      <c r="E24" s="258" t="str">
        <f>UPPER(IF($D23="","",VLOOKUP($D23,'[1]F16P elokeszito'!$A$7:$P$33,11)))</f>
        <v>"0706260</v>
      </c>
      <c r="F24" s="259" t="str">
        <f>UPPER(IF($D23="","",VLOOKUP($D23,'[1]F16P elokeszito'!$A$7:$P$33,8)))</f>
        <v>DRASKOVICS</v>
      </c>
      <c r="G24" s="259" t="str">
        <f>IF($D23="","",VLOOKUP($D23,'[1]F16P elokeszito'!$A$7:$P$33,9))</f>
        <v>Dénes</v>
      </c>
      <c r="H24" s="260"/>
      <c r="I24" s="259" t="str">
        <f>IF($D23="","",VLOOKUP($D23,'[1]F16P elokeszito'!$A$7:$P$33,10))</f>
        <v>Budaörs SC</v>
      </c>
      <c r="J24" s="242"/>
      <c r="K24" s="243" t="str">
        <f>IF(J24="a",F23,IF(J24="b",F25,""))</f>
        <v/>
      </c>
      <c r="L24" s="235"/>
      <c r="M24" s="234"/>
      <c r="N24" s="262"/>
      <c r="O24" s="234"/>
      <c r="P24" s="262"/>
      <c r="Q24" s="234"/>
      <c r="R24" s="236"/>
      <c r="S24" s="237"/>
    </row>
    <row r="25" spans="1:19" s="238" customFormat="1" ht="9.6" customHeight="1" x14ac:dyDescent="0.25">
      <c r="A25" s="240"/>
      <c r="B25" s="245"/>
      <c r="C25" s="245"/>
      <c r="D25" s="245"/>
      <c r="E25" s="246"/>
      <c r="F25" s="247"/>
      <c r="G25" s="247"/>
      <c r="H25" s="248"/>
      <c r="I25" s="247"/>
      <c r="J25" s="249"/>
      <c r="K25" s="250" t="str">
        <f>UPPER(IF(OR(J26="a",J26="as"),F23,IF(OR(J26="b",J26="bs"),F27,)))</f>
        <v>IPACS</v>
      </c>
      <c r="L25" s="251"/>
      <c r="M25" s="234"/>
      <c r="N25" s="262"/>
      <c r="O25" s="234"/>
      <c r="P25" s="262"/>
      <c r="Q25" s="234"/>
      <c r="R25" s="236"/>
      <c r="S25" s="237"/>
    </row>
    <row r="26" spans="1:19" s="238" customFormat="1" ht="9.6" customHeight="1" x14ac:dyDescent="0.25">
      <c r="A26" s="240"/>
      <c r="B26" s="245"/>
      <c r="C26" s="245"/>
      <c r="D26" s="245"/>
      <c r="E26" s="252"/>
      <c r="F26" s="247"/>
      <c r="G26" s="247"/>
      <c r="H26" s="253"/>
      <c r="I26" s="254" t="s">
        <v>24</v>
      </c>
      <c r="J26" s="255" t="s">
        <v>66</v>
      </c>
      <c r="K26" s="256" t="str">
        <f>UPPER(IF(OR(J26="a",J26="as"),F24,IF(OR(J26="b",J26="bs"),F28,)))</f>
        <v>DRASKOVICS</v>
      </c>
      <c r="L26" s="257"/>
      <c r="M26" s="234"/>
      <c r="N26" s="262"/>
      <c r="O26" s="234"/>
      <c r="P26" s="262"/>
      <c r="Q26" s="234"/>
      <c r="R26" s="236"/>
      <c r="S26" s="237"/>
    </row>
    <row r="27" spans="1:19" s="238" customFormat="1" ht="9.6" customHeight="1" x14ac:dyDescent="0.25">
      <c r="A27" s="240">
        <v>6</v>
      </c>
      <c r="B27" s="228">
        <f>IF($D27="","",VLOOKUP($D27,'[1]F16P elokeszito'!$A$7:$P$23,14))</f>
        <v>0</v>
      </c>
      <c r="C27" s="228">
        <f>IF($D27="","",VLOOKUP($D27,'[1]F16P elokeszito'!$A$7:$P$33,15))</f>
        <v>122</v>
      </c>
      <c r="D27" s="229">
        <v>9</v>
      </c>
      <c r="E27" s="258" t="str">
        <f>UPPER(IF($D27="","",VLOOKUP($D27,'[1]F16P elokeszito'!$A$7:$P$33,5)))</f>
        <v>"070927</v>
      </c>
      <c r="F27" s="259" t="str">
        <f>UPPER(IF($D27="","",VLOOKUP($D27,'[1]F16P elokeszito'!$A$7:$P$33,2)))</f>
        <v xml:space="preserve">BÉRES </v>
      </c>
      <c r="G27" s="259" t="str">
        <f>IF($D27="","",VLOOKUP($D27,'[1]F16P elokeszito'!$A$7:$P$33,3))</f>
        <v>Máté Sámuel</v>
      </c>
      <c r="H27" s="260"/>
      <c r="I27" s="259" t="str">
        <f>IF($D27="","",VLOOKUP($D27,'[1]F16P elokeszito'!$A$7:$P$33,4))</f>
        <v>Next TA</v>
      </c>
      <c r="J27" s="261"/>
      <c r="K27" s="234" t="s">
        <v>178</v>
      </c>
      <c r="L27" s="262"/>
      <c r="M27" s="263"/>
      <c r="N27" s="272"/>
      <c r="O27" s="234"/>
      <c r="P27" s="262"/>
      <c r="Q27" s="234"/>
      <c r="R27" s="236"/>
      <c r="S27" s="237"/>
    </row>
    <row r="28" spans="1:19" s="238" customFormat="1" ht="9.6" customHeight="1" x14ac:dyDescent="0.25">
      <c r="A28" s="240"/>
      <c r="B28" s="241"/>
      <c r="C28" s="241"/>
      <c r="D28" s="241"/>
      <c r="E28" s="258" t="str">
        <f>UPPER(IF($D27="","",VLOOKUP($D27,'[1]F16P elokeszito'!$A$7:$P$33,11)))</f>
        <v>"0705040</v>
      </c>
      <c r="F28" s="259" t="str">
        <f>UPPER(IF($D27="","",VLOOKUP($D27,'[1]F16P elokeszito'!$A$7:$P$33,8)))</f>
        <v>BORKOVITS</v>
      </c>
      <c r="G28" s="259" t="str">
        <f>IF($D27="","",VLOOKUP($D27,'[1]F16P elokeszito'!$A$7:$P$33,9))</f>
        <v>Benedek</v>
      </c>
      <c r="H28" s="260"/>
      <c r="I28" s="259" t="str">
        <f>IF($D27="","",VLOOKUP($D27,'[1]F16P elokeszito'!$A$7:$P$33,10))</f>
        <v>Ten.Partner</v>
      </c>
      <c r="J28" s="242"/>
      <c r="K28" s="234"/>
      <c r="L28" s="262"/>
      <c r="M28" s="264"/>
      <c r="N28" s="273"/>
      <c r="O28" s="234"/>
      <c r="P28" s="262"/>
      <c r="Q28" s="234"/>
      <c r="R28" s="236"/>
      <c r="S28" s="237"/>
    </row>
    <row r="29" spans="1:19" s="238" customFormat="1" ht="9.6" customHeight="1" x14ac:dyDescent="0.25">
      <c r="A29" s="240"/>
      <c r="B29" s="245"/>
      <c r="C29" s="245"/>
      <c r="D29" s="266"/>
      <c r="E29" s="267"/>
      <c r="F29" s="247"/>
      <c r="G29" s="247"/>
      <c r="H29" s="253"/>
      <c r="I29" s="247"/>
      <c r="J29" s="268"/>
      <c r="K29" s="234"/>
      <c r="L29" s="249"/>
      <c r="M29" s="250" t="str">
        <f>UPPER(IF(OR(L30="a",L30="as"),K25,IF(OR(L30="b",L30="bs"),K33,)))</f>
        <v>GARAMI</v>
      </c>
      <c r="N29" s="262"/>
      <c r="O29" s="234"/>
      <c r="P29" s="262"/>
      <c r="Q29" s="234"/>
      <c r="R29" s="236"/>
      <c r="S29" s="237"/>
    </row>
    <row r="30" spans="1:19" s="238" customFormat="1" ht="9.6" customHeight="1" x14ac:dyDescent="0.25">
      <c r="A30" s="240"/>
      <c r="B30" s="245"/>
      <c r="C30" s="245"/>
      <c r="D30" s="266"/>
      <c r="E30" s="267"/>
      <c r="F30" s="247"/>
      <c r="G30" s="247"/>
      <c r="H30" s="253"/>
      <c r="I30" s="247"/>
      <c r="J30" s="268"/>
      <c r="K30" s="269" t="s">
        <v>24</v>
      </c>
      <c r="L30" s="255" t="s">
        <v>159</v>
      </c>
      <c r="M30" s="256" t="str">
        <f>UPPER(IF(OR(L30="a",L30="as"),K26,IF(OR(L30="b",L30="bs"),K34,)))</f>
        <v>BÁNYAI</v>
      </c>
      <c r="N30" s="242"/>
      <c r="O30" s="234"/>
      <c r="P30" s="262"/>
      <c r="Q30" s="234"/>
      <c r="R30" s="236"/>
      <c r="S30" s="237"/>
    </row>
    <row r="31" spans="1:19" s="238" customFormat="1" ht="9.6" customHeight="1" x14ac:dyDescent="0.25">
      <c r="A31" s="270">
        <v>7</v>
      </c>
      <c r="B31" s="228">
        <f>IF($D31="","",VLOOKUP($D31,'[1]F16P elokeszito'!$A$7:$P$23,14))</f>
        <v>0</v>
      </c>
      <c r="C31" s="228">
        <f>IF($D31="","",VLOOKUP($D31,'[1]F16P elokeszito'!$A$7:$P$33,15))</f>
        <v>83</v>
      </c>
      <c r="D31" s="229">
        <v>7</v>
      </c>
      <c r="E31" s="258" t="str">
        <f>UPPER(IF($D31="","",VLOOKUP($D31,'[1]F16P elokeszito'!$A$7:$P$33,5)))</f>
        <v>"060707</v>
      </c>
      <c r="F31" s="259" t="str">
        <f>UPPER(IF($D31="","",VLOOKUP($D31,'[1]F16P elokeszito'!$A$7:$P$33,2)))</f>
        <v>GARAMI</v>
      </c>
      <c r="G31" s="259" t="str">
        <f>IF($D31="","",VLOOKUP($D31,'[1]F16P elokeszito'!$A$7:$P$33,3))</f>
        <v>József</v>
      </c>
      <c r="H31" s="260"/>
      <c r="I31" s="259" t="str">
        <f>IF($D31="","",VLOOKUP($D31,'[1]F16P elokeszito'!$A$7:$P$33,4))</f>
        <v>Pécs VTC</v>
      </c>
      <c r="J31" s="233"/>
      <c r="K31" s="234"/>
      <c r="L31" s="262"/>
      <c r="M31" s="234" t="s">
        <v>200</v>
      </c>
      <c r="N31" s="235"/>
      <c r="O31" s="263"/>
      <c r="P31" s="262"/>
      <c r="Q31" s="234"/>
      <c r="R31" s="236"/>
      <c r="S31" s="237"/>
    </row>
    <row r="32" spans="1:19" s="238" customFormat="1" ht="9.6" customHeight="1" x14ac:dyDescent="0.25">
      <c r="A32" s="240"/>
      <c r="B32" s="241"/>
      <c r="C32" s="241"/>
      <c r="D32" s="241"/>
      <c r="E32" s="258" t="str">
        <f>UPPER(IF($D31="","",VLOOKUP($D31,'[1]F16P elokeszito'!$A$7:$P$33,11)))</f>
        <v>"060131</v>
      </c>
      <c r="F32" s="259" t="str">
        <f>UPPER(IF($D31="","",VLOOKUP($D31,'[1]F16P elokeszito'!$A$7:$P$33,8)))</f>
        <v>BÁNYAI</v>
      </c>
      <c r="G32" s="259" t="str">
        <f>IF($D31="","",VLOOKUP($D31,'[1]F16P elokeszito'!$A$7:$P$33,9))</f>
        <v>Benedek</v>
      </c>
      <c r="H32" s="260"/>
      <c r="I32" s="259" t="str">
        <f>IF($D31="","",VLOOKUP($D31,'[1]F16P elokeszito'!$A$7:$P$33,10))</f>
        <v>DEAC</v>
      </c>
      <c r="J32" s="242"/>
      <c r="K32" s="243" t="str">
        <f>IF(J32="a",F31,IF(J32="b",F33,""))</f>
        <v/>
      </c>
      <c r="L32" s="262"/>
      <c r="M32" s="234"/>
      <c r="N32" s="235"/>
      <c r="O32" s="234"/>
      <c r="P32" s="262"/>
      <c r="Q32" s="234"/>
      <c r="R32" s="236"/>
      <c r="S32" s="237"/>
    </row>
    <row r="33" spans="1:19" s="238" customFormat="1" ht="9.6" customHeight="1" x14ac:dyDescent="0.25">
      <c r="A33" s="240"/>
      <c r="B33" s="245"/>
      <c r="C33" s="245"/>
      <c r="D33" s="266"/>
      <c r="E33" s="267"/>
      <c r="F33" s="247"/>
      <c r="G33" s="247"/>
      <c r="H33" s="253"/>
      <c r="I33" s="247"/>
      <c r="J33" s="249"/>
      <c r="K33" s="250" t="str">
        <f>UPPER(IF(OR(J34="a",J34="as"),F31,IF(OR(J34="b",J34="bs"),F35,)))</f>
        <v>GARAMI</v>
      </c>
      <c r="L33" s="272"/>
      <c r="M33" s="234"/>
      <c r="N33" s="235"/>
      <c r="O33" s="234"/>
      <c r="P33" s="262"/>
      <c r="Q33" s="234"/>
      <c r="R33" s="236"/>
      <c r="S33" s="237"/>
    </row>
    <row r="34" spans="1:19" s="238" customFormat="1" ht="9.6" customHeight="1" x14ac:dyDescent="0.25">
      <c r="A34" s="240"/>
      <c r="B34" s="245"/>
      <c r="C34" s="245"/>
      <c r="D34" s="266"/>
      <c r="E34" s="267"/>
      <c r="F34" s="247"/>
      <c r="G34" s="247"/>
      <c r="H34" s="253"/>
      <c r="I34" s="254" t="s">
        <v>24</v>
      </c>
      <c r="J34" s="255" t="s">
        <v>66</v>
      </c>
      <c r="K34" s="256" t="str">
        <f>UPPER(IF(OR(J34="a",J34="as"),F32,IF(OR(J34="b",J34="bs"),F36,)))</f>
        <v>BÁNYAI</v>
      </c>
      <c r="L34" s="242"/>
      <c r="M34" s="234"/>
      <c r="N34" s="235"/>
      <c r="O34" s="234"/>
      <c r="P34" s="262"/>
      <c r="Q34" s="234"/>
      <c r="R34" s="236"/>
      <c r="S34" s="237"/>
    </row>
    <row r="35" spans="1:19" s="238" customFormat="1" ht="9.6" customHeight="1" x14ac:dyDescent="0.25">
      <c r="A35" s="240">
        <v>8</v>
      </c>
      <c r="B35" s="228" t="str">
        <f>IF($D35="","",VLOOKUP($D35,'[1]F16P elokeszito'!$A$7:$P$23,14))</f>
        <v/>
      </c>
      <c r="C35" s="228" t="str">
        <f>IF($D35="","",VLOOKUP($D35,'[1]F16P elokeszito'!$A$7:$P$33,15))</f>
        <v/>
      </c>
      <c r="D35" s="229"/>
      <c r="E35" s="258" t="s">
        <v>31</v>
      </c>
      <c r="F35" s="259" t="str">
        <f>UPPER(IF($D35="","",VLOOKUP($D35,'[1]F16P elokeszito'!$A$7:$P$33,2)))</f>
        <v/>
      </c>
      <c r="G35" s="259" t="str">
        <f>IF($D35="","",VLOOKUP($D35,'[1]F16P elokeszito'!$A$7:$P$33,3))</f>
        <v/>
      </c>
      <c r="H35" s="260"/>
      <c r="I35" s="259" t="str">
        <f>IF($D35="","",VLOOKUP($D35,'[1]F16P elokeszito'!$A$7:$P$33,4))</f>
        <v/>
      </c>
      <c r="J35" s="261"/>
      <c r="K35" s="234"/>
      <c r="L35" s="235"/>
      <c r="M35" s="263"/>
      <c r="N35" s="251"/>
      <c r="O35" s="234"/>
      <c r="P35" s="262"/>
      <c r="Q35" s="234"/>
      <c r="R35" s="236"/>
      <c r="S35" s="237"/>
    </row>
    <row r="36" spans="1:19" s="238" customFormat="1" ht="9.6" customHeight="1" x14ac:dyDescent="0.25">
      <c r="A36" s="240"/>
      <c r="B36" s="241"/>
      <c r="C36" s="241"/>
      <c r="D36" s="241"/>
      <c r="E36" s="258" t="str">
        <f>UPPER(IF($D35="","",VLOOKUP($D35,'[1]F16P elokeszito'!$A$7:$P$33,11)))</f>
        <v/>
      </c>
      <c r="F36" s="259" t="str">
        <f>UPPER(IF($D35="","",VLOOKUP($D35,'[1]F16P elokeszito'!$A$7:$P$33,8)))</f>
        <v/>
      </c>
      <c r="G36" s="259" t="str">
        <f>IF($D35="","",VLOOKUP($D35,'[1]F16P elokeszito'!$A$7:$P$33,9))</f>
        <v/>
      </c>
      <c r="H36" s="260"/>
      <c r="I36" s="259" t="str">
        <f>IF($D35="","",VLOOKUP($D35,'[1]F16P elokeszito'!$A$7:$P$33,10))</f>
        <v/>
      </c>
      <c r="J36" s="242"/>
      <c r="K36" s="234"/>
      <c r="L36" s="235"/>
      <c r="M36" s="264"/>
      <c r="N36" s="265"/>
      <c r="O36" s="234"/>
      <c r="P36" s="262"/>
      <c r="Q36" s="234"/>
      <c r="R36" s="236"/>
      <c r="S36" s="237"/>
    </row>
    <row r="37" spans="1:19" s="238" customFormat="1" ht="9.6" customHeight="1" x14ac:dyDescent="0.25">
      <c r="A37" s="240"/>
      <c r="B37" s="245"/>
      <c r="C37" s="245"/>
      <c r="D37" s="266"/>
      <c r="E37" s="267"/>
      <c r="F37" s="247"/>
      <c r="G37" s="247"/>
      <c r="H37" s="253"/>
      <c r="I37" s="247"/>
      <c r="J37" s="268"/>
      <c r="K37" s="234"/>
      <c r="L37" s="235"/>
      <c r="M37" s="234"/>
      <c r="N37" s="235"/>
      <c r="O37" s="235"/>
      <c r="P37" s="249"/>
      <c r="Q37" s="250" t="str">
        <f>UPPER(IF(OR(P38="a",P38="as"),O21,IF(OR(P38="b",P38="bs"),O53,)))</f>
        <v>JILLY</v>
      </c>
      <c r="R37" s="274"/>
      <c r="S37" s="237"/>
    </row>
    <row r="38" spans="1:19" s="238" customFormat="1" ht="9.6" customHeight="1" x14ac:dyDescent="0.25">
      <c r="A38" s="240"/>
      <c r="B38" s="245"/>
      <c r="C38" s="245"/>
      <c r="D38" s="266"/>
      <c r="E38" s="267"/>
      <c r="F38" s="247"/>
      <c r="G38" s="247"/>
      <c r="H38" s="253"/>
      <c r="I38" s="247"/>
      <c r="J38" s="268"/>
      <c r="K38" s="234"/>
      <c r="L38" s="235"/>
      <c r="M38" s="234"/>
      <c r="N38" s="235"/>
      <c r="O38" s="269" t="s">
        <v>24</v>
      </c>
      <c r="P38" s="255" t="s">
        <v>25</v>
      </c>
      <c r="Q38" s="256" t="str">
        <f>UPPER(IF(OR(P38="a",P38="as"),O22,IF(OR(P38="b",P38="bs"),O54,)))</f>
        <v xml:space="preserve">NAGY </v>
      </c>
      <c r="R38" s="275"/>
      <c r="S38" s="237"/>
    </row>
    <row r="39" spans="1:19" s="238" customFormat="1" ht="9.6" customHeight="1" x14ac:dyDescent="0.25">
      <c r="A39" s="270">
        <v>9</v>
      </c>
      <c r="B39" s="228">
        <f>IF($D39="","",VLOOKUP($D39,'[1]F16P elokeszito'!$A$7:$P$23,14))</f>
        <v>0</v>
      </c>
      <c r="C39" s="228">
        <f>IF($D39="","",VLOOKUP($D39,'[1]F16P elokeszito'!$A$7:$P$33,15))</f>
        <v>53</v>
      </c>
      <c r="D39" s="229">
        <v>5</v>
      </c>
      <c r="E39" s="258" t="str">
        <f>UPPER(IF($D39="","",VLOOKUP($D39,'[1]F16P elokeszito'!$A$7:$P$33,5)))</f>
        <v>"060920</v>
      </c>
      <c r="F39" s="259" t="str">
        <f>UPPER(IF($D39="","",VLOOKUP($D39,'[1]F16P elokeszito'!$A$7:$P$33,2)))</f>
        <v>HARGITAI</v>
      </c>
      <c r="G39" s="259" t="str">
        <f>IF($D39="","",VLOOKUP($D39,'[1]F16P elokeszito'!$A$7:$P$33,3))</f>
        <v>Csaba</v>
      </c>
      <c r="H39" s="260"/>
      <c r="I39" s="259" t="str">
        <f>IF($D39="","",VLOOKUP($D39,'[1]F16P elokeszito'!$A$7:$P$33,4))</f>
        <v>Ten.Műhely</v>
      </c>
      <c r="J39" s="233"/>
      <c r="K39" s="234"/>
      <c r="L39" s="235"/>
      <c r="M39" s="234"/>
      <c r="N39" s="235"/>
      <c r="O39" s="234"/>
      <c r="P39" s="262" t="s">
        <v>25</v>
      </c>
      <c r="Q39" s="263" t="s">
        <v>172</v>
      </c>
      <c r="R39" s="236"/>
      <c r="S39" s="237"/>
    </row>
    <row r="40" spans="1:19" s="238" customFormat="1" ht="9.6" customHeight="1" x14ac:dyDescent="0.25">
      <c r="A40" s="240"/>
      <c r="B40" s="241"/>
      <c r="C40" s="241"/>
      <c r="D40" s="241"/>
      <c r="E40" s="258" t="str">
        <f>UPPER(IF($D39="","",VLOOKUP($D39,'[1]F16P elokeszito'!$A$7:$P$33,11)))</f>
        <v>"071130</v>
      </c>
      <c r="F40" s="259" t="str">
        <f>UPPER(IF($D39="","",VLOOKUP($D39,'[1]F16P elokeszito'!$A$7:$P$33,8)))</f>
        <v>HORVÁTH</v>
      </c>
      <c r="G40" s="259" t="str">
        <f>IF($D39="","",VLOOKUP($D39,'[1]F16P elokeszito'!$A$7:$P$33,9))</f>
        <v>Bence</v>
      </c>
      <c r="H40" s="260"/>
      <c r="I40" s="259" t="str">
        <f>IF($D39="","",VLOOKUP($D39,'[1]F16P elokeszito'!$A$7:$P$33,10))</f>
        <v>Panakor TK</v>
      </c>
      <c r="J40" s="242"/>
      <c r="K40" s="243" t="str">
        <f>IF(J40="a",F39,IF(J40="b",F41,""))</f>
        <v/>
      </c>
      <c r="L40" s="235"/>
      <c r="M40" s="234"/>
      <c r="N40" s="235"/>
      <c r="O40" s="234"/>
      <c r="P40" s="262"/>
      <c r="Q40" s="264"/>
      <c r="R40" s="276"/>
      <c r="S40" s="237"/>
    </row>
    <row r="41" spans="1:19" s="238" customFormat="1" ht="9.6" customHeight="1" x14ac:dyDescent="0.25">
      <c r="A41" s="240"/>
      <c r="B41" s="245"/>
      <c r="C41" s="245"/>
      <c r="D41" s="266"/>
      <c r="E41" s="267"/>
      <c r="F41" s="247"/>
      <c r="G41" s="247"/>
      <c r="H41" s="253"/>
      <c r="I41" s="247"/>
      <c r="J41" s="249"/>
      <c r="K41" s="250" t="str">
        <f>UPPER(IF(OR(J42="a",J42="as"),F39,IF(OR(J42="b",J42="bs"),F43,)))</f>
        <v>HARGITAI</v>
      </c>
      <c r="L41" s="251"/>
      <c r="M41" s="234"/>
      <c r="N41" s="235"/>
      <c r="O41" s="234"/>
      <c r="P41" s="262"/>
      <c r="Q41" s="234"/>
      <c r="R41" s="236"/>
      <c r="S41" s="237"/>
    </row>
    <row r="42" spans="1:19" s="238" customFormat="1" ht="9.6" customHeight="1" x14ac:dyDescent="0.25">
      <c r="A42" s="240"/>
      <c r="B42" s="245"/>
      <c r="C42" s="245"/>
      <c r="D42" s="266"/>
      <c r="E42" s="267"/>
      <c r="F42" s="247"/>
      <c r="G42" s="247"/>
      <c r="H42" s="253"/>
      <c r="I42" s="254" t="s">
        <v>24</v>
      </c>
      <c r="J42" s="255" t="s">
        <v>66</v>
      </c>
      <c r="K42" s="256" t="str">
        <f>UPPER(IF(OR(J42="a",J42="as"),F40,IF(OR(J42="b",J42="bs"),F44,)))</f>
        <v>HORVÁTH</v>
      </c>
      <c r="L42" s="257"/>
      <c r="M42" s="234"/>
      <c r="N42" s="235"/>
      <c r="O42" s="234"/>
      <c r="P42" s="262"/>
      <c r="Q42" s="234"/>
      <c r="R42" s="236"/>
      <c r="S42" s="237"/>
    </row>
    <row r="43" spans="1:19" s="238" customFormat="1" ht="9.6" customHeight="1" x14ac:dyDescent="0.25">
      <c r="A43" s="240">
        <v>10</v>
      </c>
      <c r="B43" s="228" t="str">
        <f>IF($D43="","",VLOOKUP($D43,'[1]F16P elokeszito'!$A$7:$P$23,14))</f>
        <v/>
      </c>
      <c r="C43" s="228" t="str">
        <f>IF($D43="","",VLOOKUP($D43,'[1]F16P elokeszito'!$A$7:$P$33,15))</f>
        <v/>
      </c>
      <c r="D43" s="229"/>
      <c r="E43" s="258" t="s">
        <v>31</v>
      </c>
      <c r="F43" s="259" t="str">
        <f>UPPER(IF($D43="","",VLOOKUP($D43,'[1]F16P elokeszito'!$A$7:$P$33,2)))</f>
        <v/>
      </c>
      <c r="G43" s="259" t="str">
        <f>IF($D43="","",VLOOKUP($D43,'[1]F16P elokeszito'!$A$7:$P$33,3))</f>
        <v/>
      </c>
      <c r="H43" s="260"/>
      <c r="I43" s="259" t="str">
        <f>IF($D43="","",VLOOKUP($D43,'[1]F16P elokeszito'!$A$7:$P$33,4))</f>
        <v/>
      </c>
      <c r="J43" s="261"/>
      <c r="K43" s="234"/>
      <c r="L43" s="262"/>
      <c r="M43" s="263"/>
      <c r="N43" s="251"/>
      <c r="O43" s="234"/>
      <c r="P43" s="262"/>
      <c r="Q43" s="234"/>
      <c r="R43" s="236"/>
      <c r="S43" s="237"/>
    </row>
    <row r="44" spans="1:19" s="238" customFormat="1" ht="9.6" customHeight="1" x14ac:dyDescent="0.25">
      <c r="A44" s="240"/>
      <c r="B44" s="241"/>
      <c r="C44" s="241"/>
      <c r="D44" s="241"/>
      <c r="E44" s="258" t="str">
        <f>UPPER(IF($D43="","",VLOOKUP($D43,'[1]F16P elokeszito'!$A$7:$P$33,11)))</f>
        <v/>
      </c>
      <c r="F44" s="259" t="str">
        <f>UPPER(IF($D43="","",VLOOKUP($D43,'[1]F16P elokeszito'!$A$7:$P$33,8)))</f>
        <v/>
      </c>
      <c r="G44" s="259" t="str">
        <f>IF($D43="","",VLOOKUP($D43,'[1]F16P elokeszito'!$A$7:$P$33,9))</f>
        <v/>
      </c>
      <c r="H44" s="260"/>
      <c r="I44" s="259" t="str">
        <f>IF($D43="","",VLOOKUP($D43,'[1]F16P elokeszito'!$A$7:$P$33,10))</f>
        <v/>
      </c>
      <c r="J44" s="242"/>
      <c r="K44" s="234"/>
      <c r="L44" s="262"/>
      <c r="M44" s="264"/>
      <c r="N44" s="265"/>
      <c r="O44" s="234"/>
      <c r="P44" s="262"/>
      <c r="Q44" s="234"/>
      <c r="R44" s="236"/>
      <c r="S44" s="237"/>
    </row>
    <row r="45" spans="1:19" s="238" customFormat="1" ht="9.6" customHeight="1" x14ac:dyDescent="0.25">
      <c r="A45" s="240"/>
      <c r="B45" s="245"/>
      <c r="C45" s="245"/>
      <c r="D45" s="266"/>
      <c r="E45" s="267"/>
      <c r="F45" s="247"/>
      <c r="G45" s="247"/>
      <c r="H45" s="253"/>
      <c r="I45" s="247"/>
      <c r="J45" s="268"/>
      <c r="K45" s="234"/>
      <c r="L45" s="249"/>
      <c r="M45" s="250" t="str">
        <f>UPPER(IF(OR(L46="a",L46="as"),K41,IF(OR(L46="b",L46="bs"),K49,)))</f>
        <v>JUHÁSZ</v>
      </c>
      <c r="N45" s="235"/>
      <c r="O45" s="234"/>
      <c r="P45" s="262"/>
      <c r="Q45" s="234"/>
      <c r="R45" s="236"/>
      <c r="S45" s="237"/>
    </row>
    <row r="46" spans="1:19" s="238" customFormat="1" ht="9.6" customHeight="1" x14ac:dyDescent="0.25">
      <c r="A46" s="240"/>
      <c r="B46" s="245"/>
      <c r="C46" s="245"/>
      <c r="D46" s="266"/>
      <c r="E46" s="267"/>
      <c r="F46" s="247"/>
      <c r="G46" s="247"/>
      <c r="H46" s="253"/>
      <c r="I46" s="247"/>
      <c r="J46" s="268"/>
      <c r="K46" s="269" t="s">
        <v>24</v>
      </c>
      <c r="L46" s="255" t="s">
        <v>159</v>
      </c>
      <c r="M46" s="256" t="str">
        <f>UPPER(IF(OR(L46="a",L46="as"),K42,IF(OR(L46="b",L46="bs"),K50,)))</f>
        <v>KURUCSAI</v>
      </c>
      <c r="N46" s="257"/>
      <c r="O46" s="234"/>
      <c r="P46" s="262"/>
      <c r="Q46" s="234"/>
      <c r="R46" s="236"/>
      <c r="S46" s="237"/>
    </row>
    <row r="47" spans="1:19" s="238" customFormat="1" ht="9.6" customHeight="1" x14ac:dyDescent="0.25">
      <c r="A47" s="270">
        <v>11</v>
      </c>
      <c r="B47" s="228">
        <f>IF($D47="","",VLOOKUP($D47,'[1]F16P elokeszito'!$A$7:$P$23,14))</f>
        <v>0</v>
      </c>
      <c r="C47" s="228">
        <f>IF($D47="","",VLOOKUP($D47,'[1]F16P elokeszito'!$A$7:$P$33,15))</f>
        <v>40</v>
      </c>
      <c r="D47" s="229">
        <v>3</v>
      </c>
      <c r="E47" s="258" t="str">
        <f>UPPER(IF($D47="","",VLOOKUP($D47,'[1]F16P elokeszito'!$A$7:$P$33,5)))</f>
        <v>"060824</v>
      </c>
      <c r="F47" s="259" t="str">
        <f>UPPER(IF($D47="","",VLOOKUP($D47,'[1]F16P elokeszito'!$A$7:$P$33,2)))</f>
        <v>JUHÁSZ</v>
      </c>
      <c r="G47" s="259" t="str">
        <f>IF($D47="","",VLOOKUP($D47,'[1]F16P elokeszito'!$A$7:$P$33,3))</f>
        <v>Bence</v>
      </c>
      <c r="H47" s="260"/>
      <c r="I47" s="259" t="str">
        <f>IF($D47="","",VLOOKUP($D47,'[1]F16P elokeszito'!$A$7:$P$33,4))</f>
        <v>Kiskút TK</v>
      </c>
      <c r="J47" s="233"/>
      <c r="K47" s="234"/>
      <c r="L47" s="262"/>
      <c r="M47" s="234" t="s">
        <v>198</v>
      </c>
      <c r="N47" s="262"/>
      <c r="O47" s="263"/>
      <c r="P47" s="262"/>
      <c r="Q47" s="234"/>
      <c r="R47" s="236"/>
      <c r="S47" s="237"/>
    </row>
    <row r="48" spans="1:19" s="238" customFormat="1" ht="9.6" customHeight="1" x14ac:dyDescent="0.25">
      <c r="A48" s="240"/>
      <c r="B48" s="241"/>
      <c r="C48" s="241"/>
      <c r="D48" s="241"/>
      <c r="E48" s="258" t="str">
        <f>UPPER(IF($D47="","",VLOOKUP($D47,'[1]F16P elokeszito'!$A$7:$P$33,11)))</f>
        <v>"0601260</v>
      </c>
      <c r="F48" s="259" t="str">
        <f>UPPER(IF($D47="","",VLOOKUP($D47,'[1]F16P elokeszito'!$A$7:$P$33,8)))</f>
        <v>KURUCSAI</v>
      </c>
      <c r="G48" s="259" t="str">
        <f>IF($D47="","",VLOOKUP($D47,'[1]F16P elokeszito'!$A$7:$P$33,9))</f>
        <v>Dominik</v>
      </c>
      <c r="H48" s="260"/>
      <c r="I48" s="259" t="str">
        <f>IF($D47="","",VLOOKUP($D47,'[1]F16P elokeszito'!$A$7:$P$33,10))</f>
        <v>Kiskút TK</v>
      </c>
      <c r="J48" s="242"/>
      <c r="K48" s="243" t="str">
        <f>IF(J48="a",F47,IF(J48="b",F49,""))</f>
        <v/>
      </c>
      <c r="L48" s="262"/>
      <c r="M48" s="234"/>
      <c r="N48" s="262"/>
      <c r="O48" s="234"/>
      <c r="P48" s="262"/>
      <c r="Q48" s="234"/>
      <c r="R48" s="236"/>
      <c r="S48" s="237"/>
    </row>
    <row r="49" spans="1:19" s="238" customFormat="1" ht="9.6" customHeight="1" x14ac:dyDescent="0.25">
      <c r="A49" s="240"/>
      <c r="B49" s="245"/>
      <c r="C49" s="245"/>
      <c r="D49" s="245"/>
      <c r="E49" s="252"/>
      <c r="F49" s="247"/>
      <c r="G49" s="247"/>
      <c r="H49" s="253"/>
      <c r="I49" s="247"/>
      <c r="J49" s="249"/>
      <c r="K49" s="250" t="str">
        <f>UPPER(IF(OR(J50="a",J50="as"),F47,IF(OR(J50="b",J50="bs"),F51,)))</f>
        <v>JUHÁSZ</v>
      </c>
      <c r="L49" s="272"/>
      <c r="M49" s="234"/>
      <c r="N49" s="262"/>
      <c r="O49" s="234"/>
      <c r="P49" s="262"/>
      <c r="Q49" s="234"/>
      <c r="R49" s="236"/>
      <c r="S49" s="237"/>
    </row>
    <row r="50" spans="1:19" s="238" customFormat="1" ht="9.6" customHeight="1" x14ac:dyDescent="0.25">
      <c r="A50" s="240"/>
      <c r="B50" s="245"/>
      <c r="C50" s="245"/>
      <c r="D50" s="245"/>
      <c r="E50" s="246"/>
      <c r="F50" s="247"/>
      <c r="G50" s="247"/>
      <c r="H50" s="248"/>
      <c r="I50" s="269" t="s">
        <v>24</v>
      </c>
      <c r="J50" s="255" t="s">
        <v>66</v>
      </c>
      <c r="K50" s="256" t="str">
        <f>UPPER(IF(OR(J50="a",J50="as"),F48,IF(OR(J50="b",J50="bs"),F52,)))</f>
        <v>KURUCSAI</v>
      </c>
      <c r="L50" s="242"/>
      <c r="M50" s="234"/>
      <c r="N50" s="262"/>
      <c r="O50" s="234"/>
      <c r="P50" s="262"/>
      <c r="Q50" s="234"/>
      <c r="R50" s="236"/>
      <c r="S50" s="237"/>
    </row>
    <row r="51" spans="1:19" s="238" customFormat="1" ht="9.6" customHeight="1" x14ac:dyDescent="0.25">
      <c r="A51" s="277">
        <v>12</v>
      </c>
      <c r="B51" s="228" t="str">
        <f>IF($D51="","",VLOOKUP($D51,'[1]F16P elokeszito'!$A$7:$P$23,14))</f>
        <v/>
      </c>
      <c r="C51" s="228" t="str">
        <f>IF($D51="","",VLOOKUP($D51,'[1]F16P elokeszito'!$A$7:$P$33,15))</f>
        <v/>
      </c>
      <c r="D51" s="229"/>
      <c r="E51" s="230" t="s">
        <v>31</v>
      </c>
      <c r="F51" s="231" t="str">
        <f>UPPER(IF($D51="","",VLOOKUP($D51,'[1]F16P elokeszito'!$A$7:$P$33,2)))</f>
        <v/>
      </c>
      <c r="G51" s="231" t="str">
        <f>IF($D51="","",VLOOKUP($D51,'[1]F16P elokeszito'!$A$7:$P$33,3))</f>
        <v/>
      </c>
      <c r="H51" s="232"/>
      <c r="I51" s="231" t="str">
        <f>IF($D51="","",VLOOKUP($D51,'[1]F16P elokeszito'!$A$7:$P$33,4))</f>
        <v/>
      </c>
      <c r="J51" s="261"/>
      <c r="K51" s="234"/>
      <c r="L51" s="235"/>
      <c r="M51" s="263"/>
      <c r="N51" s="272"/>
      <c r="O51" s="234"/>
      <c r="P51" s="262"/>
      <c r="Q51" s="234"/>
      <c r="R51" s="236"/>
      <c r="S51" s="237"/>
    </row>
    <row r="52" spans="1:19" s="238" customFormat="1" ht="9.6" customHeight="1" x14ac:dyDescent="0.25">
      <c r="A52" s="240"/>
      <c r="B52" s="241"/>
      <c r="C52" s="241"/>
      <c r="D52" s="241"/>
      <c r="E52" s="278" t="str">
        <f>UPPER(IF($D51="","",VLOOKUP($D51,'[1]F16P elokeszito'!$A$7:$P$33,11)))</f>
        <v/>
      </c>
      <c r="F52" s="279" t="str">
        <f>UPPER(IF($D51="","",VLOOKUP($D51,'[1]F16P elokeszito'!$A$7:$P$33,8)))</f>
        <v/>
      </c>
      <c r="G52" s="279" t="str">
        <f>IF($D51="","",VLOOKUP($D51,'[1]F16P elokeszito'!$A$7:$P$33,9))</f>
        <v/>
      </c>
      <c r="H52" s="280"/>
      <c r="I52" s="279" t="str">
        <f>IF($D51="","",VLOOKUP($D51,'[1]F16P elokeszito'!$A$7:$P$33,10))</f>
        <v/>
      </c>
      <c r="J52" s="242"/>
      <c r="K52" s="234"/>
      <c r="L52" s="235"/>
      <c r="M52" s="264"/>
      <c r="N52" s="273"/>
      <c r="O52" s="234"/>
      <c r="P52" s="262"/>
      <c r="Q52" s="234"/>
      <c r="R52" s="236"/>
      <c r="S52" s="237"/>
    </row>
    <row r="53" spans="1:19" s="238" customFormat="1" ht="9.6" customHeight="1" x14ac:dyDescent="0.25">
      <c r="A53" s="240"/>
      <c r="B53" s="245"/>
      <c r="C53" s="245"/>
      <c r="D53" s="245"/>
      <c r="E53" s="246"/>
      <c r="F53" s="247"/>
      <c r="G53" s="247"/>
      <c r="H53" s="248"/>
      <c r="I53" s="247"/>
      <c r="J53" s="268"/>
      <c r="K53" s="234"/>
      <c r="L53" s="235"/>
      <c r="M53" s="234"/>
      <c r="N53" s="249"/>
      <c r="O53" s="250" t="str">
        <f>UPPER(IF(OR(N54="a",N54="as"),M45,IF(OR(N54="b",N54="bs"),M61,)))</f>
        <v>KRISTYÁN</v>
      </c>
      <c r="P53" s="262"/>
      <c r="Q53" s="234"/>
      <c r="R53" s="236"/>
      <c r="S53" s="237"/>
    </row>
    <row r="54" spans="1:19" s="238" customFormat="1" ht="9.6" customHeight="1" x14ac:dyDescent="0.25">
      <c r="A54" s="240"/>
      <c r="B54" s="245"/>
      <c r="C54" s="245"/>
      <c r="D54" s="245"/>
      <c r="E54" s="252"/>
      <c r="F54" s="247"/>
      <c r="G54" s="247"/>
      <c r="H54" s="253"/>
      <c r="I54" s="247"/>
      <c r="J54" s="268"/>
      <c r="K54" s="234"/>
      <c r="L54" s="235"/>
      <c r="M54" s="269" t="s">
        <v>24</v>
      </c>
      <c r="N54" s="255" t="s">
        <v>47</v>
      </c>
      <c r="O54" s="256" t="str">
        <f>UPPER(IF(OR(N54="a",N54="as"),M46,IF(OR(N54="b",N54="bs"),M62,)))</f>
        <v>GYÜRE</v>
      </c>
      <c r="P54" s="242"/>
      <c r="Q54" s="234"/>
      <c r="R54" s="236"/>
      <c r="S54" s="237"/>
    </row>
    <row r="55" spans="1:19" s="238" customFormat="1" ht="9.6" customHeight="1" x14ac:dyDescent="0.25">
      <c r="A55" s="270">
        <v>13</v>
      </c>
      <c r="B55" s="228">
        <f>IF($D55="","",VLOOKUP($D55,'[1]F16P elokeszito'!$A$7:$P$23,14))</f>
        <v>0</v>
      </c>
      <c r="C55" s="228">
        <f>IF($D55="","",VLOOKUP($D55,'[1]F16P elokeszito'!$A$7:$P$33,15))</f>
        <v>70</v>
      </c>
      <c r="D55" s="229">
        <v>6</v>
      </c>
      <c r="E55" s="258" t="str">
        <f>UPPER(IF($D55="","",VLOOKUP($D55,'[1]F16P elokeszito'!$A$7:$P$33,5)))</f>
        <v>"060731</v>
      </c>
      <c r="F55" s="259" t="str">
        <f>UPPER(IF($D55="","",VLOOKUP($D55,'[1]F16P elokeszito'!$A$7:$P$33,2)))</f>
        <v>SINKALOVICS</v>
      </c>
      <c r="G55" s="259" t="str">
        <f>IF($D55="","",VLOOKUP($D55,'[1]F16P elokeszito'!$A$7:$P$33,3))</f>
        <v xml:space="preserve">Patrik </v>
      </c>
      <c r="H55" s="260"/>
      <c r="I55" s="259" t="str">
        <f>IF($D55="","",VLOOKUP($D55,'[1]F16P elokeszito'!$A$7:$P$33,4))</f>
        <v>MTK</v>
      </c>
      <c r="J55" s="233"/>
      <c r="K55" s="234"/>
      <c r="L55" s="235"/>
      <c r="M55" s="234"/>
      <c r="N55" s="262"/>
      <c r="O55" s="234" t="s">
        <v>139</v>
      </c>
      <c r="P55" s="235"/>
      <c r="Q55" s="234"/>
      <c r="R55" s="236"/>
      <c r="S55" s="237"/>
    </row>
    <row r="56" spans="1:19" s="238" customFormat="1" ht="9.6" customHeight="1" x14ac:dyDescent="0.25">
      <c r="A56" s="240"/>
      <c r="B56" s="241"/>
      <c r="C56" s="241"/>
      <c r="D56" s="241"/>
      <c r="E56" s="258" t="str">
        <f>UPPER(IF($D55="","",VLOOKUP($D55,'[1]F16P elokeszito'!$A$7:$P$33,11)))</f>
        <v>"060903</v>
      </c>
      <c r="F56" s="259" t="str">
        <f>UPPER(IF($D55="","",VLOOKUP($D55,'[1]F16P elokeszito'!$A$7:$P$33,8)))</f>
        <v>GÉRESI</v>
      </c>
      <c r="G56" s="259" t="str">
        <f>IF($D55="","",VLOOKUP($D55,'[1]F16P elokeszito'!$A$7:$P$33,9))</f>
        <v>Olivér</v>
      </c>
      <c r="H56" s="260"/>
      <c r="I56" s="259" t="str">
        <f>IF($D55="","",VLOOKUP($D55,'[1]F16P elokeszito'!$A$7:$P$33,10))</f>
        <v>MTK</v>
      </c>
      <c r="J56" s="242"/>
      <c r="K56" s="243" t="str">
        <f>IF(J56="a",F55,IF(J56="b",F57,""))</f>
        <v/>
      </c>
      <c r="L56" s="235"/>
      <c r="M56" s="234"/>
      <c r="N56" s="262"/>
      <c r="O56" s="234"/>
      <c r="P56" s="235"/>
      <c r="Q56" s="234"/>
      <c r="R56" s="236"/>
      <c r="S56" s="237"/>
    </row>
    <row r="57" spans="1:19" s="238" customFormat="1" ht="9.6" customHeight="1" x14ac:dyDescent="0.25">
      <c r="A57" s="240"/>
      <c r="B57" s="245"/>
      <c r="C57" s="245"/>
      <c r="D57" s="266"/>
      <c r="E57" s="267"/>
      <c r="F57" s="247"/>
      <c r="G57" s="247"/>
      <c r="H57" s="253"/>
      <c r="I57" s="247"/>
      <c r="J57" s="249"/>
      <c r="K57" s="250" t="str">
        <f>UPPER(IF(OR(J58="a",J58="as"),F55,IF(OR(J58="b",J58="bs"),F59,)))</f>
        <v>SINKALOVICS</v>
      </c>
      <c r="L57" s="251"/>
      <c r="M57" s="234"/>
      <c r="N57" s="262"/>
      <c r="O57" s="234"/>
      <c r="P57" s="235"/>
      <c r="Q57" s="234"/>
      <c r="R57" s="236"/>
      <c r="S57" s="237"/>
    </row>
    <row r="58" spans="1:19" s="238" customFormat="1" ht="9.6" customHeight="1" x14ac:dyDescent="0.25">
      <c r="A58" s="240"/>
      <c r="B58" s="245"/>
      <c r="C58" s="245"/>
      <c r="D58" s="266"/>
      <c r="E58" s="267"/>
      <c r="F58" s="247"/>
      <c r="G58" s="247"/>
      <c r="H58" s="253"/>
      <c r="I58" s="254" t="s">
        <v>24</v>
      </c>
      <c r="J58" s="255" t="s">
        <v>66</v>
      </c>
      <c r="K58" s="256" t="str">
        <f>UPPER(IF(OR(J58="a",J58="as"),F56,IF(OR(J58="b",J58="bs"),F60,)))</f>
        <v>GÉRESI</v>
      </c>
      <c r="L58" s="257"/>
      <c r="M58" s="234"/>
      <c r="N58" s="262"/>
      <c r="O58" s="234"/>
      <c r="P58" s="235"/>
      <c r="Q58" s="234"/>
      <c r="R58" s="236"/>
      <c r="S58" s="237"/>
    </row>
    <row r="59" spans="1:19" s="238" customFormat="1" ht="9.6" customHeight="1" x14ac:dyDescent="0.25">
      <c r="A59" s="240">
        <v>14</v>
      </c>
      <c r="B59" s="228" t="str">
        <f>IF($D59="","",VLOOKUP($D59,'[1]F16P elokeszito'!$A$7:$P$23,14))</f>
        <v/>
      </c>
      <c r="C59" s="228" t="str">
        <f>IF($D59="","",VLOOKUP($D59,'[1]F16P elokeszito'!$A$7:$P$33,15))</f>
        <v/>
      </c>
      <c r="D59" s="229"/>
      <c r="E59" s="258" t="s">
        <v>31</v>
      </c>
      <c r="F59" s="259" t="str">
        <f>UPPER(IF($D59="","",VLOOKUP($D59,'[1]F16P elokeszito'!$A$7:$P$33,2)))</f>
        <v/>
      </c>
      <c r="G59" s="259" t="str">
        <f>IF($D59="","",VLOOKUP($D59,'[1]F16P elokeszito'!$A$7:$P$33,3))</f>
        <v/>
      </c>
      <c r="H59" s="260"/>
      <c r="I59" s="259" t="str">
        <f>IF($D59="","",VLOOKUP($D59,'[1]F16P elokeszito'!$A$7:$P$33,4))</f>
        <v/>
      </c>
      <c r="J59" s="261"/>
      <c r="K59" s="234"/>
      <c r="L59" s="262"/>
      <c r="M59" s="263"/>
      <c r="N59" s="272"/>
      <c r="O59" s="234"/>
      <c r="P59" s="235"/>
      <c r="Q59" s="234"/>
      <c r="R59" s="236"/>
      <c r="S59" s="237"/>
    </row>
    <row r="60" spans="1:19" s="238" customFormat="1" ht="9.6" customHeight="1" x14ac:dyDescent="0.25">
      <c r="A60" s="240"/>
      <c r="B60" s="241"/>
      <c r="C60" s="241"/>
      <c r="D60" s="241"/>
      <c r="E60" s="258" t="str">
        <f>UPPER(IF($D59="","",VLOOKUP($D59,'[1]F16P elokeszito'!$A$7:$P$33,11)))</f>
        <v/>
      </c>
      <c r="F60" s="259" t="str">
        <f>UPPER(IF($D59="","",VLOOKUP($D59,'[1]F16P elokeszito'!$A$7:$P$33,8)))</f>
        <v/>
      </c>
      <c r="G60" s="259" t="str">
        <f>IF($D59="","",VLOOKUP($D59,'[1]F16P elokeszito'!$A$7:$P$33,9))</f>
        <v/>
      </c>
      <c r="H60" s="260"/>
      <c r="I60" s="259" t="str">
        <f>IF($D59="","",VLOOKUP($D59,'[1]F16P elokeszito'!$A$7:$P$33,10))</f>
        <v/>
      </c>
      <c r="J60" s="242"/>
      <c r="K60" s="234"/>
      <c r="L60" s="262"/>
      <c r="M60" s="264"/>
      <c r="N60" s="273"/>
      <c r="O60" s="234"/>
      <c r="P60" s="235"/>
      <c r="Q60" s="234"/>
      <c r="R60" s="236"/>
      <c r="S60" s="237"/>
    </row>
    <row r="61" spans="1:19" s="238" customFormat="1" ht="9.6" customHeight="1" x14ac:dyDescent="0.25">
      <c r="A61" s="240"/>
      <c r="B61" s="245"/>
      <c r="C61" s="245"/>
      <c r="D61" s="266"/>
      <c r="E61" s="267"/>
      <c r="F61" s="247"/>
      <c r="G61" s="247"/>
      <c r="H61" s="253"/>
      <c r="I61" s="247"/>
      <c r="J61" s="268"/>
      <c r="K61" s="234"/>
      <c r="L61" s="249"/>
      <c r="M61" s="250" t="str">
        <f>UPPER(IF(OR(L62="a",L62="as"),K57,IF(OR(L62="b",L62="bs"),K65,)))</f>
        <v>KRISTYÁN</v>
      </c>
      <c r="N61" s="262"/>
      <c r="O61" s="234"/>
      <c r="P61" s="235"/>
      <c r="Q61" s="234"/>
      <c r="R61" s="236"/>
      <c r="S61" s="237"/>
    </row>
    <row r="62" spans="1:19" s="238" customFormat="1" ht="9.6" customHeight="1" x14ac:dyDescent="0.25">
      <c r="A62" s="240"/>
      <c r="B62" s="245"/>
      <c r="C62" s="245"/>
      <c r="D62" s="266"/>
      <c r="E62" s="267"/>
      <c r="F62" s="247"/>
      <c r="G62" s="247"/>
      <c r="H62" s="253"/>
      <c r="I62" s="247"/>
      <c r="J62" s="268"/>
      <c r="K62" s="269" t="s">
        <v>24</v>
      </c>
      <c r="L62" s="255" t="s">
        <v>47</v>
      </c>
      <c r="M62" s="256" t="str">
        <f>UPPER(IF(OR(L62="a",L62="as"),K58,IF(OR(L62="b",L62="bs"),K66,)))</f>
        <v>GYÜRE</v>
      </c>
      <c r="N62" s="242"/>
      <c r="O62" s="234"/>
      <c r="P62" s="235"/>
      <c r="Q62" s="234"/>
      <c r="R62" s="236"/>
      <c r="S62" s="237"/>
    </row>
    <row r="63" spans="1:19" s="238" customFormat="1" ht="9.6" customHeight="1" x14ac:dyDescent="0.25">
      <c r="A63" s="270">
        <v>15</v>
      </c>
      <c r="B63" s="228" t="str">
        <f>IF($D63="","",VLOOKUP($D63,'[1]F16P elokeszito'!$A$7:$P$23,14))</f>
        <v/>
      </c>
      <c r="C63" s="228" t="str">
        <f>IF($D63="","",VLOOKUP($D63,'[1]F16P elokeszito'!$A$7:$P$33,15))</f>
        <v/>
      </c>
      <c r="D63" s="229"/>
      <c r="E63" s="258" t="s">
        <v>31</v>
      </c>
      <c r="F63" s="259" t="str">
        <f>UPPER(IF($D63="","",VLOOKUP($D63,'[1]F16P elokeszito'!$A$7:$P$33,2)))</f>
        <v/>
      </c>
      <c r="G63" s="259" t="str">
        <f>IF($D63="","",VLOOKUP($D63,'[1]F16P elokeszito'!$A$7:$P$33,3))</f>
        <v/>
      </c>
      <c r="H63" s="260"/>
      <c r="I63" s="259" t="str">
        <f>IF($D63="","",VLOOKUP($D63,'[1]F16P elokeszito'!$A$7:$P$33,4))</f>
        <v/>
      </c>
      <c r="J63" s="233"/>
      <c r="K63" s="234"/>
      <c r="L63" s="262"/>
      <c r="M63" s="234" t="s">
        <v>162</v>
      </c>
      <c r="N63" s="235"/>
      <c r="O63" s="263"/>
      <c r="P63" s="235"/>
      <c r="Q63" s="234"/>
      <c r="R63" s="236"/>
      <c r="S63" s="237"/>
    </row>
    <row r="64" spans="1:19" s="238" customFormat="1" ht="9.6" customHeight="1" x14ac:dyDescent="0.25">
      <c r="A64" s="240"/>
      <c r="B64" s="241"/>
      <c r="C64" s="241"/>
      <c r="D64" s="241"/>
      <c r="E64" s="258" t="str">
        <f>UPPER(IF($D63="","",VLOOKUP($D63,'[1]F16P elokeszito'!$A$7:$P$33,11)))</f>
        <v/>
      </c>
      <c r="F64" s="259" t="str">
        <f>UPPER(IF($D63="","",VLOOKUP($D63,'[1]F16P elokeszito'!$A$7:$P$33,8)))</f>
        <v/>
      </c>
      <c r="G64" s="259" t="str">
        <f>IF($D63="","",VLOOKUP($D63,'[1]F16P elokeszito'!$A$7:$P$33,9))</f>
        <v/>
      </c>
      <c r="H64" s="260"/>
      <c r="I64" s="259" t="str">
        <f>IF($D63="","",VLOOKUP($D63,'[1]F16P elokeszito'!$A$7:$P$33,10))</f>
        <v/>
      </c>
      <c r="J64" s="242"/>
      <c r="K64" s="243" t="str">
        <f>IF(J64="a",F63,IF(J64="b",F65,""))</f>
        <v/>
      </c>
      <c r="L64" s="262"/>
      <c r="M64" s="234"/>
      <c r="N64" s="235"/>
      <c r="O64" s="234"/>
      <c r="P64" s="235"/>
      <c r="Q64" s="234"/>
      <c r="R64" s="236"/>
      <c r="S64" s="237"/>
    </row>
    <row r="65" spans="1:19" s="238" customFormat="1" ht="9.6" customHeight="1" x14ac:dyDescent="0.25">
      <c r="A65" s="240"/>
      <c r="B65" s="245"/>
      <c r="C65" s="245"/>
      <c r="D65" s="245"/>
      <c r="E65" s="252"/>
      <c r="F65" s="247"/>
      <c r="G65" s="247"/>
      <c r="H65" s="253"/>
      <c r="I65" s="247"/>
      <c r="J65" s="249"/>
      <c r="K65" s="250" t="str">
        <f>UPPER(IF(OR(J66="a",J66="as"),F63,IF(OR(J66="b",J66="bs"),F67,)))</f>
        <v>KRISTYÁN</v>
      </c>
      <c r="L65" s="272"/>
      <c r="M65" s="234"/>
      <c r="N65" s="235"/>
      <c r="O65" s="234"/>
      <c r="P65" s="235"/>
      <c r="Q65" s="234"/>
      <c r="R65" s="236"/>
      <c r="S65" s="237"/>
    </row>
    <row r="66" spans="1:19" s="238" customFormat="1" ht="9.6" customHeight="1" x14ac:dyDescent="0.25">
      <c r="A66" s="240"/>
      <c r="B66" s="245"/>
      <c r="C66" s="245"/>
      <c r="D66" s="245"/>
      <c r="E66" s="246"/>
      <c r="F66" s="234"/>
      <c r="G66" s="234"/>
      <c r="H66" s="248"/>
      <c r="I66" s="269" t="s">
        <v>24</v>
      </c>
      <c r="J66" s="255" t="s">
        <v>47</v>
      </c>
      <c r="K66" s="256" t="str">
        <f>UPPER(IF(OR(J66="a",J66="as"),F64,IF(OR(J66="b",J66="bs"),F68,)))</f>
        <v>GYÜRE</v>
      </c>
      <c r="L66" s="242"/>
      <c r="M66" s="234"/>
      <c r="N66" s="235"/>
      <c r="O66" s="234"/>
      <c r="P66" s="235"/>
      <c r="Q66" s="234"/>
      <c r="R66" s="236"/>
      <c r="S66" s="237"/>
    </row>
    <row r="67" spans="1:19" s="238" customFormat="1" ht="9.6" customHeight="1" x14ac:dyDescent="0.25">
      <c r="A67" s="277">
        <v>16</v>
      </c>
      <c r="B67" s="228">
        <f>IF($D67="","",VLOOKUP($D67,'[1]F16P elokeszito'!$A$7:$P$23,14))</f>
        <v>0</v>
      </c>
      <c r="C67" s="228">
        <f>IF($D67="","",VLOOKUP($D67,'[1]F16P elokeszito'!$A$7:$P$33,15))</f>
        <v>32</v>
      </c>
      <c r="D67" s="229">
        <v>2</v>
      </c>
      <c r="E67" s="230" t="str">
        <f>UPPER(IF($D67="","",VLOOKUP($D67,'[1]F16P elokeszito'!$A$7:$P$33,5)))</f>
        <v>"0712230</v>
      </c>
      <c r="F67" s="231" t="str">
        <f>UPPER(IF($D67="","",VLOOKUP($D67,'[1]F16P elokeszito'!$A$7:$P$33,2)))</f>
        <v>KRISTYÁN</v>
      </c>
      <c r="G67" s="231" t="str">
        <f>IF($D67="","",VLOOKUP($D67,'[1]F16P elokeszito'!$A$7:$P$33,3))</f>
        <v>István</v>
      </c>
      <c r="H67" s="232"/>
      <c r="I67" s="231" t="str">
        <f>IF($D67="","",VLOOKUP($D67,'[1]F16P elokeszito'!$A$7:$P$33,4))</f>
        <v>Ten.Műhely</v>
      </c>
      <c r="J67" s="261"/>
      <c r="K67" s="234"/>
      <c r="L67" s="235"/>
      <c r="M67" s="263"/>
      <c r="N67" s="251"/>
      <c r="O67" s="234"/>
      <c r="P67" s="235"/>
      <c r="Q67" s="234"/>
      <c r="R67" s="236"/>
      <c r="S67" s="237"/>
    </row>
    <row r="68" spans="1:19" s="238" customFormat="1" ht="9.6" customHeight="1" x14ac:dyDescent="0.25">
      <c r="A68" s="240"/>
      <c r="B68" s="241"/>
      <c r="C68" s="241"/>
      <c r="D68" s="241"/>
      <c r="E68" s="278" t="str">
        <f>UPPER(IF($D67="","",VLOOKUP($D67,'[1]F16P elokeszito'!$A$7:$P$33,11)))</f>
        <v>"061015</v>
      </c>
      <c r="F68" s="279" t="str">
        <f>UPPER(IF($D67="","",VLOOKUP($D67,'[1]F16P elokeszito'!$A$7:$P$33,8)))</f>
        <v>GYÜRE</v>
      </c>
      <c r="G68" s="279" t="str">
        <f>IF($D67="","",VLOOKUP($D67,'[1]F16P elokeszito'!$A$7:$P$33,9))</f>
        <v>Dávid</v>
      </c>
      <c r="H68" s="280"/>
      <c r="I68" s="279" t="str">
        <f>IF($D67="","",VLOOKUP($D67,'[1]F16P elokeszito'!$A$7:$P$33,10))</f>
        <v>Pasarét TK</v>
      </c>
      <c r="J68" s="242"/>
      <c r="K68" s="234"/>
      <c r="L68" s="235"/>
      <c r="M68" s="264"/>
      <c r="N68" s="265"/>
      <c r="O68" s="234"/>
      <c r="P68" s="235"/>
      <c r="Q68" s="234"/>
      <c r="R68" s="236"/>
      <c r="S68" s="237"/>
    </row>
    <row r="69" spans="1:19" s="238" customFormat="1" ht="9.6" customHeight="1" x14ac:dyDescent="0.25">
      <c r="A69" s="281"/>
      <c r="B69" s="282"/>
      <c r="C69" s="282"/>
      <c r="D69" s="283"/>
      <c r="E69" s="283"/>
      <c r="F69" s="284"/>
      <c r="G69" s="284"/>
      <c r="H69" s="285"/>
      <c r="I69" s="284"/>
      <c r="J69" s="286"/>
      <c r="K69" s="287"/>
      <c r="L69" s="288"/>
      <c r="M69" s="287"/>
      <c r="N69" s="288"/>
      <c r="O69" s="287"/>
      <c r="P69" s="288"/>
      <c r="Q69" s="287"/>
      <c r="R69" s="288"/>
      <c r="S69" s="237"/>
    </row>
    <row r="70" spans="1:19" s="248" customFormat="1" ht="6" customHeight="1" x14ac:dyDescent="0.25">
      <c r="A70" s="281"/>
      <c r="B70" s="282"/>
      <c r="C70" s="282"/>
      <c r="D70" s="283"/>
      <c r="E70" s="283"/>
      <c r="F70" s="284"/>
      <c r="G70" s="284"/>
      <c r="H70" s="285"/>
      <c r="I70" s="284"/>
      <c r="J70" s="286"/>
      <c r="K70" s="287"/>
      <c r="L70" s="288"/>
      <c r="M70" s="289"/>
      <c r="N70" s="290"/>
      <c r="O70" s="289"/>
      <c r="P70" s="290"/>
      <c r="Q70" s="289"/>
      <c r="R70" s="290"/>
      <c r="S70" s="291"/>
    </row>
    <row r="71" spans="1:19" s="303" customFormat="1" ht="10.5" customHeight="1" x14ac:dyDescent="0.25">
      <c r="A71" s="292" t="s">
        <v>11</v>
      </c>
      <c r="B71" s="293"/>
      <c r="C71" s="294"/>
      <c r="D71" s="295" t="s">
        <v>48</v>
      </c>
      <c r="E71" s="295"/>
      <c r="F71" s="296" t="s">
        <v>145</v>
      </c>
      <c r="G71" s="296"/>
      <c r="H71" s="296"/>
      <c r="I71" s="297"/>
      <c r="J71" s="296" t="s">
        <v>48</v>
      </c>
      <c r="K71" s="296" t="s">
        <v>146</v>
      </c>
      <c r="L71" s="298"/>
      <c r="M71" s="296" t="s">
        <v>147</v>
      </c>
      <c r="N71" s="299"/>
      <c r="O71" s="300" t="s">
        <v>148</v>
      </c>
      <c r="P71" s="300"/>
      <c r="Q71" s="301"/>
      <c r="R71" s="302"/>
    </row>
    <row r="72" spans="1:19" s="303" customFormat="1" ht="9" customHeight="1" x14ac:dyDescent="0.25">
      <c r="A72" s="304" t="s">
        <v>149</v>
      </c>
      <c r="B72" s="305"/>
      <c r="C72" s="306"/>
      <c r="D72" s="307">
        <v>1</v>
      </c>
      <c r="E72" s="307"/>
      <c r="F72" s="308" t="str">
        <f>IF(D72&gt;$R$79,,UPPER(VLOOKUP(D72,'[1]F16P elokeszito'!$A$7:$L$23,2)))</f>
        <v>JILLY</v>
      </c>
      <c r="G72" s="309"/>
      <c r="H72" s="309"/>
      <c r="I72" s="310"/>
      <c r="J72" s="311" t="s">
        <v>54</v>
      </c>
      <c r="K72" s="305"/>
      <c r="L72" s="312"/>
      <c r="M72" s="305"/>
      <c r="N72" s="313"/>
      <c r="O72" s="314" t="s">
        <v>150</v>
      </c>
      <c r="P72" s="315"/>
      <c r="Q72" s="315"/>
      <c r="R72" s="316"/>
    </row>
    <row r="73" spans="1:19" s="303" customFormat="1" ht="9" customHeight="1" x14ac:dyDescent="0.25">
      <c r="A73" s="317" t="s">
        <v>56</v>
      </c>
      <c r="B73" s="318"/>
      <c r="C73" s="319"/>
      <c r="D73" s="307"/>
      <c r="E73" s="307"/>
      <c r="F73" s="308" t="str">
        <f>IF(D72&gt;$R$79,,UPPER(VLOOKUP(D72,'[1]F16P elokeszito'!$A$7:$L$23,8)))</f>
        <v xml:space="preserve">NAGY </v>
      </c>
      <c r="G73" s="309"/>
      <c r="H73" s="309"/>
      <c r="I73" s="310"/>
      <c r="J73" s="311"/>
      <c r="K73" s="305"/>
      <c r="L73" s="312"/>
      <c r="M73" s="305"/>
      <c r="N73" s="313"/>
      <c r="O73" s="318"/>
      <c r="P73" s="320"/>
      <c r="Q73" s="318"/>
      <c r="R73" s="321"/>
    </row>
    <row r="74" spans="1:19" s="303" customFormat="1" ht="9" customHeight="1" x14ac:dyDescent="0.25">
      <c r="A74" s="322"/>
      <c r="B74" s="323"/>
      <c r="C74" s="324"/>
      <c r="D74" s="307">
        <v>2</v>
      </c>
      <c r="E74" s="307"/>
      <c r="F74" s="308" t="str">
        <f>IF(D74&gt;$R$79,,UPPER(VLOOKUP(D74,'[1]F16P elokeszito'!$A$7:$L$23,2)))</f>
        <v>KRISTYÁN</v>
      </c>
      <c r="G74" s="309"/>
      <c r="H74" s="309"/>
      <c r="I74" s="310"/>
      <c r="J74" s="311" t="s">
        <v>57</v>
      </c>
      <c r="K74" s="305"/>
      <c r="L74" s="312"/>
      <c r="M74" s="305"/>
      <c r="N74" s="313"/>
      <c r="O74" s="314" t="s">
        <v>59</v>
      </c>
      <c r="P74" s="315"/>
      <c r="Q74" s="315"/>
      <c r="R74" s="316"/>
    </row>
    <row r="75" spans="1:19" s="303" customFormat="1" ht="9" customHeight="1" x14ac:dyDescent="0.25">
      <c r="A75" s="325"/>
      <c r="B75" s="326"/>
      <c r="C75" s="327"/>
      <c r="D75" s="307"/>
      <c r="E75" s="307"/>
      <c r="F75" s="308" t="str">
        <f>IF(D74&gt;$R$79,,UPPER(VLOOKUP(D74,'[1]F16P elokeszito'!$A$7:$L$23,8)))</f>
        <v>GYÜRE</v>
      </c>
      <c r="G75" s="309"/>
      <c r="H75" s="309"/>
      <c r="I75" s="310"/>
      <c r="J75" s="311"/>
      <c r="K75" s="305"/>
      <c r="L75" s="312"/>
      <c r="M75" s="305"/>
      <c r="N75" s="313"/>
      <c r="O75" s="305"/>
      <c r="P75" s="312"/>
      <c r="Q75" s="305"/>
      <c r="R75" s="313"/>
    </row>
    <row r="76" spans="1:19" s="303" customFormat="1" ht="9" customHeight="1" x14ac:dyDescent="0.25">
      <c r="A76" s="328"/>
      <c r="B76" s="329"/>
      <c r="C76" s="330"/>
      <c r="D76" s="307">
        <v>3</v>
      </c>
      <c r="E76" s="307"/>
      <c r="F76" s="308">
        <f>IF(D76&gt;$R$79,,UPPER(VLOOKUP(D76,'[1]F16P elokeszito'!$A$7:$L$23,2)))</f>
        <v>0</v>
      </c>
      <c r="G76" s="309"/>
      <c r="H76" s="309"/>
      <c r="I76" s="310"/>
      <c r="J76" s="311" t="s">
        <v>58</v>
      </c>
      <c r="K76" s="305"/>
      <c r="L76" s="312"/>
      <c r="M76" s="305"/>
      <c r="N76" s="313"/>
      <c r="O76" s="318"/>
      <c r="P76" s="320"/>
      <c r="Q76" s="318"/>
      <c r="R76" s="321"/>
    </row>
    <row r="77" spans="1:19" s="303" customFormat="1" ht="9" customHeight="1" x14ac:dyDescent="0.25">
      <c r="A77" s="331"/>
      <c r="B77" s="332"/>
      <c r="C77" s="327"/>
      <c r="D77" s="307"/>
      <c r="E77" s="307"/>
      <c r="F77" s="308">
        <f>IF(D76&gt;$R$79,,UPPER(VLOOKUP(D76,'[1]F16P elokeszito'!$A$7:$L$23,8)))</f>
        <v>0</v>
      </c>
      <c r="G77" s="309"/>
      <c r="H77" s="309"/>
      <c r="I77" s="310"/>
      <c r="J77" s="311"/>
      <c r="K77" s="305"/>
      <c r="L77" s="312"/>
      <c r="M77" s="305"/>
      <c r="N77" s="313"/>
      <c r="O77" s="314" t="s">
        <v>63</v>
      </c>
      <c r="P77" s="315"/>
      <c r="Q77" s="315"/>
      <c r="R77" s="316"/>
    </row>
    <row r="78" spans="1:19" s="303" customFormat="1" ht="9" customHeight="1" x14ac:dyDescent="0.25">
      <c r="A78" s="331"/>
      <c r="B78" s="332"/>
      <c r="C78" s="333"/>
      <c r="D78" s="307">
        <v>4</v>
      </c>
      <c r="E78" s="307"/>
      <c r="F78" s="308">
        <f>IF(D78&gt;$R$79,,UPPER(VLOOKUP(D78,'[1]F16P elokeszito'!$A$7:$L$23,2)))</f>
        <v>0</v>
      </c>
      <c r="G78" s="309"/>
      <c r="H78" s="309"/>
      <c r="I78" s="310"/>
      <c r="J78" s="311" t="s">
        <v>60</v>
      </c>
      <c r="K78" s="305"/>
      <c r="L78" s="312"/>
      <c r="M78" s="305"/>
      <c r="N78" s="313"/>
      <c r="O78" s="305"/>
      <c r="P78" s="312"/>
      <c r="Q78" s="305"/>
      <c r="R78" s="313"/>
    </row>
    <row r="79" spans="1:19" s="303" customFormat="1" ht="9" customHeight="1" x14ac:dyDescent="0.25">
      <c r="A79" s="334"/>
      <c r="B79" s="335"/>
      <c r="C79" s="336"/>
      <c r="D79" s="337"/>
      <c r="E79" s="337"/>
      <c r="F79" s="308">
        <f>IF(D78&gt;$R$79,,UPPER(VLOOKUP(D78,'[1]F16P elokeszito'!$A$7:$L$23,8)))</f>
        <v>0</v>
      </c>
      <c r="G79" s="338"/>
      <c r="H79" s="338"/>
      <c r="I79" s="339"/>
      <c r="J79" s="340"/>
      <c r="K79" s="318"/>
      <c r="L79" s="320"/>
      <c r="M79" s="318"/>
      <c r="N79" s="321"/>
      <c r="O79" s="318" t="str">
        <f>R4</f>
        <v>Izmendi Károly</v>
      </c>
      <c r="P79" s="320"/>
      <c r="Q79" s="318"/>
      <c r="R79" s="341">
        <f>MIN(4,'[1]F16P elokeszito'!$P$5)</f>
        <v>2</v>
      </c>
    </row>
    <row r="80" spans="1:19" ht="15.75" customHeight="1" x14ac:dyDescent="0.25"/>
    <row r="81" ht="9" customHeight="1" x14ac:dyDescent="0.25"/>
  </sheetData>
  <mergeCells count="1">
    <mergeCell ref="A4:C4"/>
  </mergeCells>
  <conditionalFormatting sqref="I10 I58 I42 I50 I34 I26 I18 I66 K30 M22 O38 K62 K46 M54 K14">
    <cfRule type="expression" dxfId="19" priority="1" stopIfTrue="1">
      <formula>AND($O$1="CU",I10="Umpire")</formula>
    </cfRule>
    <cfRule type="expression" dxfId="18" priority="2" stopIfTrue="1">
      <formula>AND($O$1="CU",I10&lt;&gt;"Umpire",J10&lt;&gt;"")</formula>
    </cfRule>
    <cfRule type="expression" dxfId="17" priority="3" stopIfTrue="1">
      <formula>AND($O$1="CU",I10&lt;&gt;"Umpire")</formula>
    </cfRule>
  </conditionalFormatting>
  <conditionalFormatting sqref="M13 M29 M45 M61 O21 O53 Q37 K9 K17 K25 K33 K41 K49 K57 K65">
    <cfRule type="expression" dxfId="16" priority="4" stopIfTrue="1">
      <formula>J10="as"</formula>
    </cfRule>
    <cfRule type="expression" dxfId="15" priority="5" stopIfTrue="1">
      <formula>J10="bs"</formula>
    </cfRule>
  </conditionalFormatting>
  <conditionalFormatting sqref="M14 M30 M46 M62 O22 O54 Q38 K10 K18 K26 K34 K42 K50 K58 K66">
    <cfRule type="expression" dxfId="14" priority="6" stopIfTrue="1">
      <formula>J10="as"</formula>
    </cfRule>
    <cfRule type="expression" dxfId="13" priority="7" stopIfTrue="1">
      <formula>J10="bs"</formula>
    </cfRule>
  </conditionalFormatting>
  <conditionalFormatting sqref="J10 J18 J26 J34 J42 J50 J58 J66 L62 L46 L30 L14 N22 N54 P38">
    <cfRule type="expression" dxfId="12" priority="8" stopIfTrue="1">
      <formula>$O$1="CU"</formula>
    </cfRule>
  </conditionalFormatting>
  <conditionalFormatting sqref="E7:F7 E63:F63 E11:F11 E15:F15 E19:F19 E23:F23 E27:F27 E31:F31 E35:F35 E39:F39 E43:F43 E47:F47 E51:F51 E55:F55 E59:F59 E67:F67">
    <cfRule type="cellIs" dxfId="11" priority="9" stopIfTrue="1" operator="equal">
      <formula>"Bye"</formula>
    </cfRule>
  </conditionalFormatting>
  <conditionalFormatting sqref="D63 D7 D11 D15 D19 D23 D27 D31 D35 D39 D43 D47 D51 D55 D59 D67">
    <cfRule type="cellIs" dxfId="10" priority="10" stopIfTrue="1" operator="lessThan">
      <formula>5</formula>
    </cfRule>
  </conditionalFormatting>
  <printOptions horizontalCentered="1"/>
  <pageMargins left="0.35" right="0.35" top="0.39" bottom="0.39" header="0" footer="0"/>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1]!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5122" r:id="rId5" name="Button 2">
              <controlPr defaultSize="0" print="0" autoFill="0" autoPict="0" macro="[1]!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A337603B-8EBD-47F4-8505-7EDA1F775A6F}">
          <x14:formula1>
            <xm:f>$U$7:$U$16</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K62 JG62 TC62 ACY62 AMU62 AWQ62 BGM62 BQI62 CAE62 CKA62 CTW62 DDS62 DNO62 DXK62 EHG62 ERC62 FAY62 FKU62 FUQ62 GEM62 GOI62 GYE62 HIA62 HRW62 IBS62 ILO62 IVK62 JFG62 JPC62 JYY62 KIU62 KSQ62 LCM62 LMI62 LWE62 MGA62 MPW62 MZS62 NJO62 NTK62 ODG62 ONC62 OWY62 PGU62 PQQ62 QAM62 QKI62 QUE62 REA62 RNW62 RXS62 SHO62 SRK62 TBG62 TLC62 TUY62 UEU62 UOQ62 UYM62 VII62 VSE62 WCA62 WLW62 WVS62 K65598 JG65598 TC65598 ACY65598 AMU65598 AWQ65598 BGM65598 BQI65598 CAE65598 CKA65598 CTW65598 DDS65598 DNO65598 DXK65598 EHG65598 ERC65598 FAY65598 FKU65598 FUQ65598 GEM65598 GOI65598 GYE65598 HIA65598 HRW65598 IBS65598 ILO65598 IVK65598 JFG65598 JPC65598 JYY65598 KIU65598 KSQ65598 LCM65598 LMI65598 LWE65598 MGA65598 MPW65598 MZS65598 NJO65598 NTK65598 ODG65598 ONC65598 OWY65598 PGU65598 PQQ65598 QAM65598 QKI65598 QUE65598 REA65598 RNW65598 RXS65598 SHO65598 SRK65598 TBG65598 TLC65598 TUY65598 UEU65598 UOQ65598 UYM65598 VII65598 VSE65598 WCA65598 WLW65598 WVS65598 K131134 JG131134 TC131134 ACY131134 AMU131134 AWQ131134 BGM131134 BQI131134 CAE131134 CKA131134 CTW131134 DDS131134 DNO131134 DXK131134 EHG131134 ERC131134 FAY131134 FKU131134 FUQ131134 GEM131134 GOI131134 GYE131134 HIA131134 HRW131134 IBS131134 ILO131134 IVK131134 JFG131134 JPC131134 JYY131134 KIU131134 KSQ131134 LCM131134 LMI131134 LWE131134 MGA131134 MPW131134 MZS131134 NJO131134 NTK131134 ODG131134 ONC131134 OWY131134 PGU131134 PQQ131134 QAM131134 QKI131134 QUE131134 REA131134 RNW131134 RXS131134 SHO131134 SRK131134 TBG131134 TLC131134 TUY131134 UEU131134 UOQ131134 UYM131134 VII131134 VSE131134 WCA131134 WLW131134 WVS131134 K196670 JG196670 TC196670 ACY196670 AMU196670 AWQ196670 BGM196670 BQI196670 CAE196670 CKA196670 CTW196670 DDS196670 DNO196670 DXK196670 EHG196670 ERC196670 FAY196670 FKU196670 FUQ196670 GEM196670 GOI196670 GYE196670 HIA196670 HRW196670 IBS196670 ILO196670 IVK196670 JFG196670 JPC196670 JYY196670 KIU196670 KSQ196670 LCM196670 LMI196670 LWE196670 MGA196670 MPW196670 MZS196670 NJO196670 NTK196670 ODG196670 ONC196670 OWY196670 PGU196670 PQQ196670 QAM196670 QKI196670 QUE196670 REA196670 RNW196670 RXS196670 SHO196670 SRK196670 TBG196670 TLC196670 TUY196670 UEU196670 UOQ196670 UYM196670 VII196670 VSE196670 WCA196670 WLW196670 WVS196670 K262206 JG262206 TC262206 ACY262206 AMU262206 AWQ262206 BGM262206 BQI262206 CAE262206 CKA262206 CTW262206 DDS262206 DNO262206 DXK262206 EHG262206 ERC262206 FAY262206 FKU262206 FUQ262206 GEM262206 GOI262206 GYE262206 HIA262206 HRW262206 IBS262206 ILO262206 IVK262206 JFG262206 JPC262206 JYY262206 KIU262206 KSQ262206 LCM262206 LMI262206 LWE262206 MGA262206 MPW262206 MZS262206 NJO262206 NTK262206 ODG262206 ONC262206 OWY262206 PGU262206 PQQ262206 QAM262206 QKI262206 QUE262206 REA262206 RNW262206 RXS262206 SHO262206 SRK262206 TBG262206 TLC262206 TUY262206 UEU262206 UOQ262206 UYM262206 VII262206 VSE262206 WCA262206 WLW262206 WVS262206 K327742 JG327742 TC327742 ACY327742 AMU327742 AWQ327742 BGM327742 BQI327742 CAE327742 CKA327742 CTW327742 DDS327742 DNO327742 DXK327742 EHG327742 ERC327742 FAY327742 FKU327742 FUQ327742 GEM327742 GOI327742 GYE327742 HIA327742 HRW327742 IBS327742 ILO327742 IVK327742 JFG327742 JPC327742 JYY327742 KIU327742 KSQ327742 LCM327742 LMI327742 LWE327742 MGA327742 MPW327742 MZS327742 NJO327742 NTK327742 ODG327742 ONC327742 OWY327742 PGU327742 PQQ327742 QAM327742 QKI327742 QUE327742 REA327742 RNW327742 RXS327742 SHO327742 SRK327742 TBG327742 TLC327742 TUY327742 UEU327742 UOQ327742 UYM327742 VII327742 VSE327742 WCA327742 WLW327742 WVS327742 K393278 JG393278 TC393278 ACY393278 AMU393278 AWQ393278 BGM393278 BQI393278 CAE393278 CKA393278 CTW393278 DDS393278 DNO393278 DXK393278 EHG393278 ERC393278 FAY393278 FKU393278 FUQ393278 GEM393278 GOI393278 GYE393278 HIA393278 HRW393278 IBS393278 ILO393278 IVK393278 JFG393278 JPC393278 JYY393278 KIU393278 KSQ393278 LCM393278 LMI393278 LWE393278 MGA393278 MPW393278 MZS393278 NJO393278 NTK393278 ODG393278 ONC393278 OWY393278 PGU393278 PQQ393278 QAM393278 QKI393278 QUE393278 REA393278 RNW393278 RXS393278 SHO393278 SRK393278 TBG393278 TLC393278 TUY393278 UEU393278 UOQ393278 UYM393278 VII393278 VSE393278 WCA393278 WLW393278 WVS393278 K458814 JG458814 TC458814 ACY458814 AMU458814 AWQ458814 BGM458814 BQI458814 CAE458814 CKA458814 CTW458814 DDS458814 DNO458814 DXK458814 EHG458814 ERC458814 FAY458814 FKU458814 FUQ458814 GEM458814 GOI458814 GYE458814 HIA458814 HRW458814 IBS458814 ILO458814 IVK458814 JFG458814 JPC458814 JYY458814 KIU458814 KSQ458814 LCM458814 LMI458814 LWE458814 MGA458814 MPW458814 MZS458814 NJO458814 NTK458814 ODG458814 ONC458814 OWY458814 PGU458814 PQQ458814 QAM458814 QKI458814 QUE458814 REA458814 RNW458814 RXS458814 SHO458814 SRK458814 TBG458814 TLC458814 TUY458814 UEU458814 UOQ458814 UYM458814 VII458814 VSE458814 WCA458814 WLW458814 WVS458814 K524350 JG524350 TC524350 ACY524350 AMU524350 AWQ524350 BGM524350 BQI524350 CAE524350 CKA524350 CTW524350 DDS524350 DNO524350 DXK524350 EHG524350 ERC524350 FAY524350 FKU524350 FUQ524350 GEM524350 GOI524350 GYE524350 HIA524350 HRW524350 IBS524350 ILO524350 IVK524350 JFG524350 JPC524350 JYY524350 KIU524350 KSQ524350 LCM524350 LMI524350 LWE524350 MGA524350 MPW524350 MZS524350 NJO524350 NTK524350 ODG524350 ONC524350 OWY524350 PGU524350 PQQ524350 QAM524350 QKI524350 QUE524350 REA524350 RNW524350 RXS524350 SHO524350 SRK524350 TBG524350 TLC524350 TUY524350 UEU524350 UOQ524350 UYM524350 VII524350 VSE524350 WCA524350 WLW524350 WVS524350 K589886 JG589886 TC589886 ACY589886 AMU589886 AWQ589886 BGM589886 BQI589886 CAE589886 CKA589886 CTW589886 DDS589886 DNO589886 DXK589886 EHG589886 ERC589886 FAY589886 FKU589886 FUQ589886 GEM589886 GOI589886 GYE589886 HIA589886 HRW589886 IBS589886 ILO589886 IVK589886 JFG589886 JPC589886 JYY589886 KIU589886 KSQ589886 LCM589886 LMI589886 LWE589886 MGA589886 MPW589886 MZS589886 NJO589886 NTK589886 ODG589886 ONC589886 OWY589886 PGU589886 PQQ589886 QAM589886 QKI589886 QUE589886 REA589886 RNW589886 RXS589886 SHO589886 SRK589886 TBG589886 TLC589886 TUY589886 UEU589886 UOQ589886 UYM589886 VII589886 VSE589886 WCA589886 WLW589886 WVS589886 K655422 JG655422 TC655422 ACY655422 AMU655422 AWQ655422 BGM655422 BQI655422 CAE655422 CKA655422 CTW655422 DDS655422 DNO655422 DXK655422 EHG655422 ERC655422 FAY655422 FKU655422 FUQ655422 GEM655422 GOI655422 GYE655422 HIA655422 HRW655422 IBS655422 ILO655422 IVK655422 JFG655422 JPC655422 JYY655422 KIU655422 KSQ655422 LCM655422 LMI655422 LWE655422 MGA655422 MPW655422 MZS655422 NJO655422 NTK655422 ODG655422 ONC655422 OWY655422 PGU655422 PQQ655422 QAM655422 QKI655422 QUE655422 REA655422 RNW655422 RXS655422 SHO655422 SRK655422 TBG655422 TLC655422 TUY655422 UEU655422 UOQ655422 UYM655422 VII655422 VSE655422 WCA655422 WLW655422 WVS655422 K720958 JG720958 TC720958 ACY720958 AMU720958 AWQ720958 BGM720958 BQI720958 CAE720958 CKA720958 CTW720958 DDS720958 DNO720958 DXK720958 EHG720958 ERC720958 FAY720958 FKU720958 FUQ720958 GEM720958 GOI720958 GYE720958 HIA720958 HRW720958 IBS720958 ILO720958 IVK720958 JFG720958 JPC720958 JYY720958 KIU720958 KSQ720958 LCM720958 LMI720958 LWE720958 MGA720958 MPW720958 MZS720958 NJO720958 NTK720958 ODG720958 ONC720958 OWY720958 PGU720958 PQQ720958 QAM720958 QKI720958 QUE720958 REA720958 RNW720958 RXS720958 SHO720958 SRK720958 TBG720958 TLC720958 TUY720958 UEU720958 UOQ720958 UYM720958 VII720958 VSE720958 WCA720958 WLW720958 WVS720958 K786494 JG786494 TC786494 ACY786494 AMU786494 AWQ786494 BGM786494 BQI786494 CAE786494 CKA786494 CTW786494 DDS786494 DNO786494 DXK786494 EHG786494 ERC786494 FAY786494 FKU786494 FUQ786494 GEM786494 GOI786494 GYE786494 HIA786494 HRW786494 IBS786494 ILO786494 IVK786494 JFG786494 JPC786494 JYY786494 KIU786494 KSQ786494 LCM786494 LMI786494 LWE786494 MGA786494 MPW786494 MZS786494 NJO786494 NTK786494 ODG786494 ONC786494 OWY786494 PGU786494 PQQ786494 QAM786494 QKI786494 QUE786494 REA786494 RNW786494 RXS786494 SHO786494 SRK786494 TBG786494 TLC786494 TUY786494 UEU786494 UOQ786494 UYM786494 VII786494 VSE786494 WCA786494 WLW786494 WVS786494 K852030 JG852030 TC852030 ACY852030 AMU852030 AWQ852030 BGM852030 BQI852030 CAE852030 CKA852030 CTW852030 DDS852030 DNO852030 DXK852030 EHG852030 ERC852030 FAY852030 FKU852030 FUQ852030 GEM852030 GOI852030 GYE852030 HIA852030 HRW852030 IBS852030 ILO852030 IVK852030 JFG852030 JPC852030 JYY852030 KIU852030 KSQ852030 LCM852030 LMI852030 LWE852030 MGA852030 MPW852030 MZS852030 NJO852030 NTK852030 ODG852030 ONC852030 OWY852030 PGU852030 PQQ852030 QAM852030 QKI852030 QUE852030 REA852030 RNW852030 RXS852030 SHO852030 SRK852030 TBG852030 TLC852030 TUY852030 UEU852030 UOQ852030 UYM852030 VII852030 VSE852030 WCA852030 WLW852030 WVS852030 K917566 JG917566 TC917566 ACY917566 AMU917566 AWQ917566 BGM917566 BQI917566 CAE917566 CKA917566 CTW917566 DDS917566 DNO917566 DXK917566 EHG917566 ERC917566 FAY917566 FKU917566 FUQ917566 GEM917566 GOI917566 GYE917566 HIA917566 HRW917566 IBS917566 ILO917566 IVK917566 JFG917566 JPC917566 JYY917566 KIU917566 KSQ917566 LCM917566 LMI917566 LWE917566 MGA917566 MPW917566 MZS917566 NJO917566 NTK917566 ODG917566 ONC917566 OWY917566 PGU917566 PQQ917566 QAM917566 QKI917566 QUE917566 REA917566 RNW917566 RXS917566 SHO917566 SRK917566 TBG917566 TLC917566 TUY917566 UEU917566 UOQ917566 UYM917566 VII917566 VSE917566 WCA917566 WLW917566 WVS917566 K983102 JG983102 TC983102 ACY983102 AMU983102 AWQ983102 BGM983102 BQI983102 CAE983102 CKA983102 CTW983102 DDS983102 DNO983102 DXK983102 EHG983102 ERC983102 FAY983102 FKU983102 FUQ983102 GEM983102 GOI983102 GYE983102 HIA983102 HRW983102 IBS983102 ILO983102 IVK983102 JFG983102 JPC983102 JYY983102 KIU983102 KSQ983102 LCM983102 LMI983102 LWE983102 MGA983102 MPW983102 MZS983102 NJO983102 NTK983102 ODG983102 ONC983102 OWY983102 PGU983102 PQQ983102 QAM983102 QKI983102 QUE983102 REA983102 RNW983102 RXS983102 SHO983102 SRK983102 TBG983102 TLC983102 TUY983102 UEU983102 UOQ983102 UYM983102 VII983102 VSE983102 WCA983102 WLW983102 WVS983102 I66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I65602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I131138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I196674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I262210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I327746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I393282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I458818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I524354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I589890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I655426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I720962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I786498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I852034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I917570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I983106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1E33-4AAC-4FA7-9A5C-957413E654DE}">
  <sheetPr codeName="Sheet33">
    <tabColor indexed="17"/>
    <pageSetUpPr fitToPage="1"/>
  </sheetPr>
  <dimension ref="A1:U81"/>
  <sheetViews>
    <sheetView showGridLines="0" showZeros="0" tabSelected="1" workbookViewId="0">
      <selection activeCell="E74" sqref="E74"/>
    </sheetView>
  </sheetViews>
  <sheetFormatPr defaultRowHeight="13.2" x14ac:dyDescent="0.25"/>
  <cols>
    <col min="1" max="2" width="3.33203125" style="342" customWidth="1"/>
    <col min="3" max="3" width="4.6640625" style="342" customWidth="1"/>
    <col min="4" max="4" width="4.33203125" style="342" customWidth="1"/>
    <col min="5" max="5" width="7.109375" style="342" customWidth="1"/>
    <col min="6" max="6" width="12.6640625" style="342" customWidth="1"/>
    <col min="7" max="7" width="2.6640625" style="342" customWidth="1"/>
    <col min="8" max="8" width="5" style="342" customWidth="1"/>
    <col min="9" max="9" width="5.88671875" style="342" customWidth="1"/>
    <col min="10" max="10" width="1.6640625" style="343" customWidth="1"/>
    <col min="11" max="11" width="10.6640625" style="342" customWidth="1"/>
    <col min="12" max="12" width="1.6640625" style="343" customWidth="1"/>
    <col min="13" max="13" width="10.6640625" style="342" customWidth="1"/>
    <col min="14" max="14" width="1.6640625" style="199" customWidth="1"/>
    <col min="15" max="15" width="10.6640625" style="342" customWidth="1"/>
    <col min="16" max="16" width="1.6640625" style="343" customWidth="1"/>
    <col min="17" max="17" width="10.6640625" style="342" customWidth="1"/>
    <col min="18" max="18" width="1.6640625" style="199" customWidth="1"/>
    <col min="19" max="19" width="8.88671875" style="342"/>
    <col min="20" max="20" width="8.6640625" style="342" customWidth="1"/>
    <col min="21" max="21" width="8.88671875" style="342" hidden="1" customWidth="1"/>
    <col min="22" max="22" width="5.6640625" style="342" customWidth="1"/>
    <col min="23" max="256" width="8.88671875" style="342"/>
    <col min="257" max="258" width="3.33203125" style="342" customWidth="1"/>
    <col min="259" max="259" width="4.6640625" style="342" customWidth="1"/>
    <col min="260" max="260" width="4.33203125" style="342" customWidth="1"/>
    <col min="261" max="261" width="7.109375" style="342" customWidth="1"/>
    <col min="262" max="262" width="12.6640625" style="342" customWidth="1"/>
    <col min="263" max="263" width="2.6640625" style="342" customWidth="1"/>
    <col min="264" max="264" width="5" style="342" customWidth="1"/>
    <col min="265" max="265" width="5.88671875" style="342" customWidth="1"/>
    <col min="266" max="266" width="1.6640625" style="342" customWidth="1"/>
    <col min="267" max="267" width="10.6640625" style="342" customWidth="1"/>
    <col min="268" max="268" width="1.6640625" style="342" customWidth="1"/>
    <col min="269" max="269" width="10.6640625" style="342" customWidth="1"/>
    <col min="270" max="270" width="1.6640625" style="342" customWidth="1"/>
    <col min="271" max="271" width="10.6640625" style="342" customWidth="1"/>
    <col min="272" max="272" width="1.6640625" style="342" customWidth="1"/>
    <col min="273" max="273" width="10.6640625" style="342" customWidth="1"/>
    <col min="274" max="274" width="1.6640625" style="342" customWidth="1"/>
    <col min="275" max="275" width="8.88671875" style="342"/>
    <col min="276" max="276" width="8.6640625" style="342" customWidth="1"/>
    <col min="277" max="277" width="0" style="342" hidden="1" customWidth="1"/>
    <col min="278" max="278" width="5.6640625" style="342" customWidth="1"/>
    <col min="279" max="512" width="8.88671875" style="342"/>
    <col min="513" max="514" width="3.33203125" style="342" customWidth="1"/>
    <col min="515" max="515" width="4.6640625" style="342" customWidth="1"/>
    <col min="516" max="516" width="4.33203125" style="342" customWidth="1"/>
    <col min="517" max="517" width="7.109375" style="342" customWidth="1"/>
    <col min="518" max="518" width="12.6640625" style="342" customWidth="1"/>
    <col min="519" max="519" width="2.6640625" style="342" customWidth="1"/>
    <col min="520" max="520" width="5" style="342" customWidth="1"/>
    <col min="521" max="521" width="5.88671875" style="342" customWidth="1"/>
    <col min="522" max="522" width="1.6640625" style="342" customWidth="1"/>
    <col min="523" max="523" width="10.6640625" style="342" customWidth="1"/>
    <col min="524" max="524" width="1.6640625" style="342" customWidth="1"/>
    <col min="525" max="525" width="10.6640625" style="342" customWidth="1"/>
    <col min="526" max="526" width="1.6640625" style="342" customWidth="1"/>
    <col min="527" max="527" width="10.6640625" style="342" customWidth="1"/>
    <col min="528" max="528" width="1.6640625" style="342" customWidth="1"/>
    <col min="529" max="529" width="10.6640625" style="342" customWidth="1"/>
    <col min="530" max="530" width="1.6640625" style="342" customWidth="1"/>
    <col min="531" max="531" width="8.88671875" style="342"/>
    <col min="532" max="532" width="8.6640625" style="342" customWidth="1"/>
    <col min="533" max="533" width="0" style="342" hidden="1" customWidth="1"/>
    <col min="534" max="534" width="5.6640625" style="342" customWidth="1"/>
    <col min="535" max="768" width="8.88671875" style="342"/>
    <col min="769" max="770" width="3.33203125" style="342" customWidth="1"/>
    <col min="771" max="771" width="4.6640625" style="342" customWidth="1"/>
    <col min="772" max="772" width="4.33203125" style="342" customWidth="1"/>
    <col min="773" max="773" width="7.109375" style="342" customWidth="1"/>
    <col min="774" max="774" width="12.6640625" style="342" customWidth="1"/>
    <col min="775" max="775" width="2.6640625" style="342" customWidth="1"/>
    <col min="776" max="776" width="5" style="342" customWidth="1"/>
    <col min="777" max="777" width="5.88671875" style="342" customWidth="1"/>
    <col min="778" max="778" width="1.6640625" style="342" customWidth="1"/>
    <col min="779" max="779" width="10.6640625" style="342" customWidth="1"/>
    <col min="780" max="780" width="1.6640625" style="342" customWidth="1"/>
    <col min="781" max="781" width="10.6640625" style="342" customWidth="1"/>
    <col min="782" max="782" width="1.6640625" style="342" customWidth="1"/>
    <col min="783" max="783" width="10.6640625" style="342" customWidth="1"/>
    <col min="784" max="784" width="1.6640625" style="342" customWidth="1"/>
    <col min="785" max="785" width="10.6640625" style="342" customWidth="1"/>
    <col min="786" max="786" width="1.6640625" style="342" customWidth="1"/>
    <col min="787" max="787" width="8.88671875" style="342"/>
    <col min="788" max="788" width="8.6640625" style="342" customWidth="1"/>
    <col min="789" max="789" width="0" style="342" hidden="1" customWidth="1"/>
    <col min="790" max="790" width="5.6640625" style="342" customWidth="1"/>
    <col min="791" max="1024" width="8.88671875" style="342"/>
    <col min="1025" max="1026" width="3.33203125" style="342" customWidth="1"/>
    <col min="1027" max="1027" width="4.6640625" style="342" customWidth="1"/>
    <col min="1028" max="1028" width="4.33203125" style="342" customWidth="1"/>
    <col min="1029" max="1029" width="7.109375" style="342" customWidth="1"/>
    <col min="1030" max="1030" width="12.6640625" style="342" customWidth="1"/>
    <col min="1031" max="1031" width="2.6640625" style="342" customWidth="1"/>
    <col min="1032" max="1032" width="5" style="342" customWidth="1"/>
    <col min="1033" max="1033" width="5.88671875" style="342" customWidth="1"/>
    <col min="1034" max="1034" width="1.6640625" style="342" customWidth="1"/>
    <col min="1035" max="1035" width="10.6640625" style="342" customWidth="1"/>
    <col min="1036" max="1036" width="1.6640625" style="342" customWidth="1"/>
    <col min="1037" max="1037" width="10.6640625" style="342" customWidth="1"/>
    <col min="1038" max="1038" width="1.6640625" style="342" customWidth="1"/>
    <col min="1039" max="1039" width="10.6640625" style="342" customWidth="1"/>
    <col min="1040" max="1040" width="1.6640625" style="342" customWidth="1"/>
    <col min="1041" max="1041" width="10.6640625" style="342" customWidth="1"/>
    <col min="1042" max="1042" width="1.6640625" style="342" customWidth="1"/>
    <col min="1043" max="1043" width="8.88671875" style="342"/>
    <col min="1044" max="1044" width="8.6640625" style="342" customWidth="1"/>
    <col min="1045" max="1045" width="0" style="342" hidden="1" customWidth="1"/>
    <col min="1046" max="1046" width="5.6640625" style="342" customWidth="1"/>
    <col min="1047" max="1280" width="8.88671875" style="342"/>
    <col min="1281" max="1282" width="3.33203125" style="342" customWidth="1"/>
    <col min="1283" max="1283" width="4.6640625" style="342" customWidth="1"/>
    <col min="1284" max="1284" width="4.33203125" style="342" customWidth="1"/>
    <col min="1285" max="1285" width="7.109375" style="342" customWidth="1"/>
    <col min="1286" max="1286" width="12.6640625" style="342" customWidth="1"/>
    <col min="1287" max="1287" width="2.6640625" style="342" customWidth="1"/>
    <col min="1288" max="1288" width="5" style="342" customWidth="1"/>
    <col min="1289" max="1289" width="5.88671875" style="342" customWidth="1"/>
    <col min="1290" max="1290" width="1.6640625" style="342" customWidth="1"/>
    <col min="1291" max="1291" width="10.6640625" style="342" customWidth="1"/>
    <col min="1292" max="1292" width="1.6640625" style="342" customWidth="1"/>
    <col min="1293" max="1293" width="10.6640625" style="342" customWidth="1"/>
    <col min="1294" max="1294" width="1.6640625" style="342" customWidth="1"/>
    <col min="1295" max="1295" width="10.6640625" style="342" customWidth="1"/>
    <col min="1296" max="1296" width="1.6640625" style="342" customWidth="1"/>
    <col min="1297" max="1297" width="10.6640625" style="342" customWidth="1"/>
    <col min="1298" max="1298" width="1.6640625" style="342" customWidth="1"/>
    <col min="1299" max="1299" width="8.88671875" style="342"/>
    <col min="1300" max="1300" width="8.6640625" style="342" customWidth="1"/>
    <col min="1301" max="1301" width="0" style="342" hidden="1" customWidth="1"/>
    <col min="1302" max="1302" width="5.6640625" style="342" customWidth="1"/>
    <col min="1303" max="1536" width="8.88671875" style="342"/>
    <col min="1537" max="1538" width="3.33203125" style="342" customWidth="1"/>
    <col min="1539" max="1539" width="4.6640625" style="342" customWidth="1"/>
    <col min="1540" max="1540" width="4.33203125" style="342" customWidth="1"/>
    <col min="1541" max="1541" width="7.109375" style="342" customWidth="1"/>
    <col min="1542" max="1542" width="12.6640625" style="342" customWidth="1"/>
    <col min="1543" max="1543" width="2.6640625" style="342" customWidth="1"/>
    <col min="1544" max="1544" width="5" style="342" customWidth="1"/>
    <col min="1545" max="1545" width="5.88671875" style="342" customWidth="1"/>
    <col min="1546" max="1546" width="1.6640625" style="342" customWidth="1"/>
    <col min="1547" max="1547" width="10.6640625" style="342" customWidth="1"/>
    <col min="1548" max="1548" width="1.6640625" style="342" customWidth="1"/>
    <col min="1549" max="1549" width="10.6640625" style="342" customWidth="1"/>
    <col min="1550" max="1550" width="1.6640625" style="342" customWidth="1"/>
    <col min="1551" max="1551" width="10.6640625" style="342" customWidth="1"/>
    <col min="1552" max="1552" width="1.6640625" style="342" customWidth="1"/>
    <col min="1553" max="1553" width="10.6640625" style="342" customWidth="1"/>
    <col min="1554" max="1554" width="1.6640625" style="342" customWidth="1"/>
    <col min="1555" max="1555" width="8.88671875" style="342"/>
    <col min="1556" max="1556" width="8.6640625" style="342" customWidth="1"/>
    <col min="1557" max="1557" width="0" style="342" hidden="1" customWidth="1"/>
    <col min="1558" max="1558" width="5.6640625" style="342" customWidth="1"/>
    <col min="1559" max="1792" width="8.88671875" style="342"/>
    <col min="1793" max="1794" width="3.33203125" style="342" customWidth="1"/>
    <col min="1795" max="1795" width="4.6640625" style="342" customWidth="1"/>
    <col min="1796" max="1796" width="4.33203125" style="342" customWidth="1"/>
    <col min="1797" max="1797" width="7.109375" style="342" customWidth="1"/>
    <col min="1798" max="1798" width="12.6640625" style="342" customWidth="1"/>
    <col min="1799" max="1799" width="2.6640625" style="342" customWidth="1"/>
    <col min="1800" max="1800" width="5" style="342" customWidth="1"/>
    <col min="1801" max="1801" width="5.88671875" style="342" customWidth="1"/>
    <col min="1802" max="1802" width="1.6640625" style="342" customWidth="1"/>
    <col min="1803" max="1803" width="10.6640625" style="342" customWidth="1"/>
    <col min="1804" max="1804" width="1.6640625" style="342" customWidth="1"/>
    <col min="1805" max="1805" width="10.6640625" style="342" customWidth="1"/>
    <col min="1806" max="1806" width="1.6640625" style="342" customWidth="1"/>
    <col min="1807" max="1807" width="10.6640625" style="342" customWidth="1"/>
    <col min="1808" max="1808" width="1.6640625" style="342" customWidth="1"/>
    <col min="1809" max="1809" width="10.6640625" style="342" customWidth="1"/>
    <col min="1810" max="1810" width="1.6640625" style="342" customWidth="1"/>
    <col min="1811" max="1811" width="8.88671875" style="342"/>
    <col min="1812" max="1812" width="8.6640625" style="342" customWidth="1"/>
    <col min="1813" max="1813" width="0" style="342" hidden="1" customWidth="1"/>
    <col min="1814" max="1814" width="5.6640625" style="342" customWidth="1"/>
    <col min="1815" max="2048" width="8.88671875" style="342"/>
    <col min="2049" max="2050" width="3.33203125" style="342" customWidth="1"/>
    <col min="2051" max="2051" width="4.6640625" style="342" customWidth="1"/>
    <col min="2052" max="2052" width="4.33203125" style="342" customWidth="1"/>
    <col min="2053" max="2053" width="7.109375" style="342" customWidth="1"/>
    <col min="2054" max="2054" width="12.6640625" style="342" customWidth="1"/>
    <col min="2055" max="2055" width="2.6640625" style="342" customWidth="1"/>
    <col min="2056" max="2056" width="5" style="342" customWidth="1"/>
    <col min="2057" max="2057" width="5.88671875" style="342" customWidth="1"/>
    <col min="2058" max="2058" width="1.6640625" style="342" customWidth="1"/>
    <col min="2059" max="2059" width="10.6640625" style="342" customWidth="1"/>
    <col min="2060" max="2060" width="1.6640625" style="342" customWidth="1"/>
    <col min="2061" max="2061" width="10.6640625" style="342" customWidth="1"/>
    <col min="2062" max="2062" width="1.6640625" style="342" customWidth="1"/>
    <col min="2063" max="2063" width="10.6640625" style="342" customWidth="1"/>
    <col min="2064" max="2064" width="1.6640625" style="342" customWidth="1"/>
    <col min="2065" max="2065" width="10.6640625" style="342" customWidth="1"/>
    <col min="2066" max="2066" width="1.6640625" style="342" customWidth="1"/>
    <col min="2067" max="2067" width="8.88671875" style="342"/>
    <col min="2068" max="2068" width="8.6640625" style="342" customWidth="1"/>
    <col min="2069" max="2069" width="0" style="342" hidden="1" customWidth="1"/>
    <col min="2070" max="2070" width="5.6640625" style="342" customWidth="1"/>
    <col min="2071" max="2304" width="8.88671875" style="342"/>
    <col min="2305" max="2306" width="3.33203125" style="342" customWidth="1"/>
    <col min="2307" max="2307" width="4.6640625" style="342" customWidth="1"/>
    <col min="2308" max="2308" width="4.33203125" style="342" customWidth="1"/>
    <col min="2309" max="2309" width="7.109375" style="342" customWidth="1"/>
    <col min="2310" max="2310" width="12.6640625" style="342" customWidth="1"/>
    <col min="2311" max="2311" width="2.6640625" style="342" customWidth="1"/>
    <col min="2312" max="2312" width="5" style="342" customWidth="1"/>
    <col min="2313" max="2313" width="5.88671875" style="342" customWidth="1"/>
    <col min="2314" max="2314" width="1.6640625" style="342" customWidth="1"/>
    <col min="2315" max="2315" width="10.6640625" style="342" customWidth="1"/>
    <col min="2316" max="2316" width="1.6640625" style="342" customWidth="1"/>
    <col min="2317" max="2317" width="10.6640625" style="342" customWidth="1"/>
    <col min="2318" max="2318" width="1.6640625" style="342" customWidth="1"/>
    <col min="2319" max="2319" width="10.6640625" style="342" customWidth="1"/>
    <col min="2320" max="2320" width="1.6640625" style="342" customWidth="1"/>
    <col min="2321" max="2321" width="10.6640625" style="342" customWidth="1"/>
    <col min="2322" max="2322" width="1.6640625" style="342" customWidth="1"/>
    <col min="2323" max="2323" width="8.88671875" style="342"/>
    <col min="2324" max="2324" width="8.6640625" style="342" customWidth="1"/>
    <col min="2325" max="2325" width="0" style="342" hidden="1" customWidth="1"/>
    <col min="2326" max="2326" width="5.6640625" style="342" customWidth="1"/>
    <col min="2327" max="2560" width="8.88671875" style="342"/>
    <col min="2561" max="2562" width="3.33203125" style="342" customWidth="1"/>
    <col min="2563" max="2563" width="4.6640625" style="342" customWidth="1"/>
    <col min="2564" max="2564" width="4.33203125" style="342" customWidth="1"/>
    <col min="2565" max="2565" width="7.109375" style="342" customWidth="1"/>
    <col min="2566" max="2566" width="12.6640625" style="342" customWidth="1"/>
    <col min="2567" max="2567" width="2.6640625" style="342" customWidth="1"/>
    <col min="2568" max="2568" width="5" style="342" customWidth="1"/>
    <col min="2569" max="2569" width="5.88671875" style="342" customWidth="1"/>
    <col min="2570" max="2570" width="1.6640625" style="342" customWidth="1"/>
    <col min="2571" max="2571" width="10.6640625" style="342" customWidth="1"/>
    <col min="2572" max="2572" width="1.6640625" style="342" customWidth="1"/>
    <col min="2573" max="2573" width="10.6640625" style="342" customWidth="1"/>
    <col min="2574" max="2574" width="1.6640625" style="342" customWidth="1"/>
    <col min="2575" max="2575" width="10.6640625" style="342" customWidth="1"/>
    <col min="2576" max="2576" width="1.6640625" style="342" customWidth="1"/>
    <col min="2577" max="2577" width="10.6640625" style="342" customWidth="1"/>
    <col min="2578" max="2578" width="1.6640625" style="342" customWidth="1"/>
    <col min="2579" max="2579" width="8.88671875" style="342"/>
    <col min="2580" max="2580" width="8.6640625" style="342" customWidth="1"/>
    <col min="2581" max="2581" width="0" style="342" hidden="1" customWidth="1"/>
    <col min="2582" max="2582" width="5.6640625" style="342" customWidth="1"/>
    <col min="2583" max="2816" width="8.88671875" style="342"/>
    <col min="2817" max="2818" width="3.33203125" style="342" customWidth="1"/>
    <col min="2819" max="2819" width="4.6640625" style="342" customWidth="1"/>
    <col min="2820" max="2820" width="4.33203125" style="342" customWidth="1"/>
    <col min="2821" max="2821" width="7.109375" style="342" customWidth="1"/>
    <col min="2822" max="2822" width="12.6640625" style="342" customWidth="1"/>
    <col min="2823" max="2823" width="2.6640625" style="342" customWidth="1"/>
    <col min="2824" max="2824" width="5" style="342" customWidth="1"/>
    <col min="2825" max="2825" width="5.88671875" style="342" customWidth="1"/>
    <col min="2826" max="2826" width="1.6640625" style="342" customWidth="1"/>
    <col min="2827" max="2827" width="10.6640625" style="342" customWidth="1"/>
    <col min="2828" max="2828" width="1.6640625" style="342" customWidth="1"/>
    <col min="2829" max="2829" width="10.6640625" style="342" customWidth="1"/>
    <col min="2830" max="2830" width="1.6640625" style="342" customWidth="1"/>
    <col min="2831" max="2831" width="10.6640625" style="342" customWidth="1"/>
    <col min="2832" max="2832" width="1.6640625" style="342" customWidth="1"/>
    <col min="2833" max="2833" width="10.6640625" style="342" customWidth="1"/>
    <col min="2834" max="2834" width="1.6640625" style="342" customWidth="1"/>
    <col min="2835" max="2835" width="8.88671875" style="342"/>
    <col min="2836" max="2836" width="8.6640625" style="342" customWidth="1"/>
    <col min="2837" max="2837" width="0" style="342" hidden="1" customWidth="1"/>
    <col min="2838" max="2838" width="5.6640625" style="342" customWidth="1"/>
    <col min="2839" max="3072" width="8.88671875" style="342"/>
    <col min="3073" max="3074" width="3.33203125" style="342" customWidth="1"/>
    <col min="3075" max="3075" width="4.6640625" style="342" customWidth="1"/>
    <col min="3076" max="3076" width="4.33203125" style="342" customWidth="1"/>
    <col min="3077" max="3077" width="7.109375" style="342" customWidth="1"/>
    <col min="3078" max="3078" width="12.6640625" style="342" customWidth="1"/>
    <col min="3079" max="3079" width="2.6640625" style="342" customWidth="1"/>
    <col min="3080" max="3080" width="5" style="342" customWidth="1"/>
    <col min="3081" max="3081" width="5.88671875" style="342" customWidth="1"/>
    <col min="3082" max="3082" width="1.6640625" style="342" customWidth="1"/>
    <col min="3083" max="3083" width="10.6640625" style="342" customWidth="1"/>
    <col min="3084" max="3084" width="1.6640625" style="342" customWidth="1"/>
    <col min="3085" max="3085" width="10.6640625" style="342" customWidth="1"/>
    <col min="3086" max="3086" width="1.6640625" style="342" customWidth="1"/>
    <col min="3087" max="3087" width="10.6640625" style="342" customWidth="1"/>
    <col min="3088" max="3088" width="1.6640625" style="342" customWidth="1"/>
    <col min="3089" max="3089" width="10.6640625" style="342" customWidth="1"/>
    <col min="3090" max="3090" width="1.6640625" style="342" customWidth="1"/>
    <col min="3091" max="3091" width="8.88671875" style="342"/>
    <col min="3092" max="3092" width="8.6640625" style="342" customWidth="1"/>
    <col min="3093" max="3093" width="0" style="342" hidden="1" customWidth="1"/>
    <col min="3094" max="3094" width="5.6640625" style="342" customWidth="1"/>
    <col min="3095" max="3328" width="8.88671875" style="342"/>
    <col min="3329" max="3330" width="3.33203125" style="342" customWidth="1"/>
    <col min="3331" max="3331" width="4.6640625" style="342" customWidth="1"/>
    <col min="3332" max="3332" width="4.33203125" style="342" customWidth="1"/>
    <col min="3333" max="3333" width="7.109375" style="342" customWidth="1"/>
    <col min="3334" max="3334" width="12.6640625" style="342" customWidth="1"/>
    <col min="3335" max="3335" width="2.6640625" style="342" customWidth="1"/>
    <col min="3336" max="3336" width="5" style="342" customWidth="1"/>
    <col min="3337" max="3337" width="5.88671875" style="342" customWidth="1"/>
    <col min="3338" max="3338" width="1.6640625" style="342" customWidth="1"/>
    <col min="3339" max="3339" width="10.6640625" style="342" customWidth="1"/>
    <col min="3340" max="3340" width="1.6640625" style="342" customWidth="1"/>
    <col min="3341" max="3341" width="10.6640625" style="342" customWidth="1"/>
    <col min="3342" max="3342" width="1.6640625" style="342" customWidth="1"/>
    <col min="3343" max="3343" width="10.6640625" style="342" customWidth="1"/>
    <col min="3344" max="3344" width="1.6640625" style="342" customWidth="1"/>
    <col min="3345" max="3345" width="10.6640625" style="342" customWidth="1"/>
    <col min="3346" max="3346" width="1.6640625" style="342" customWidth="1"/>
    <col min="3347" max="3347" width="8.88671875" style="342"/>
    <col min="3348" max="3348" width="8.6640625" style="342" customWidth="1"/>
    <col min="3349" max="3349" width="0" style="342" hidden="1" customWidth="1"/>
    <col min="3350" max="3350" width="5.6640625" style="342" customWidth="1"/>
    <col min="3351" max="3584" width="8.88671875" style="342"/>
    <col min="3585" max="3586" width="3.33203125" style="342" customWidth="1"/>
    <col min="3587" max="3587" width="4.6640625" style="342" customWidth="1"/>
    <col min="3588" max="3588" width="4.33203125" style="342" customWidth="1"/>
    <col min="3589" max="3589" width="7.109375" style="342" customWidth="1"/>
    <col min="3590" max="3590" width="12.6640625" style="342" customWidth="1"/>
    <col min="3591" max="3591" width="2.6640625" style="342" customWidth="1"/>
    <col min="3592" max="3592" width="5" style="342" customWidth="1"/>
    <col min="3593" max="3593" width="5.88671875" style="342" customWidth="1"/>
    <col min="3594" max="3594" width="1.6640625" style="342" customWidth="1"/>
    <col min="3595" max="3595" width="10.6640625" style="342" customWidth="1"/>
    <col min="3596" max="3596" width="1.6640625" style="342" customWidth="1"/>
    <col min="3597" max="3597" width="10.6640625" style="342" customWidth="1"/>
    <col min="3598" max="3598" width="1.6640625" style="342" customWidth="1"/>
    <col min="3599" max="3599" width="10.6640625" style="342" customWidth="1"/>
    <col min="3600" max="3600" width="1.6640625" style="342" customWidth="1"/>
    <col min="3601" max="3601" width="10.6640625" style="342" customWidth="1"/>
    <col min="3602" max="3602" width="1.6640625" style="342" customWidth="1"/>
    <col min="3603" max="3603" width="8.88671875" style="342"/>
    <col min="3604" max="3604" width="8.6640625" style="342" customWidth="1"/>
    <col min="3605" max="3605" width="0" style="342" hidden="1" customWidth="1"/>
    <col min="3606" max="3606" width="5.6640625" style="342" customWidth="1"/>
    <col min="3607" max="3840" width="8.88671875" style="342"/>
    <col min="3841" max="3842" width="3.33203125" style="342" customWidth="1"/>
    <col min="3843" max="3843" width="4.6640625" style="342" customWidth="1"/>
    <col min="3844" max="3844" width="4.33203125" style="342" customWidth="1"/>
    <col min="3845" max="3845" width="7.109375" style="342" customWidth="1"/>
    <col min="3846" max="3846" width="12.6640625" style="342" customWidth="1"/>
    <col min="3847" max="3847" width="2.6640625" style="342" customWidth="1"/>
    <col min="3848" max="3848" width="5" style="342" customWidth="1"/>
    <col min="3849" max="3849" width="5.88671875" style="342" customWidth="1"/>
    <col min="3850" max="3850" width="1.6640625" style="342" customWidth="1"/>
    <col min="3851" max="3851" width="10.6640625" style="342" customWidth="1"/>
    <col min="3852" max="3852" width="1.6640625" style="342" customWidth="1"/>
    <col min="3853" max="3853" width="10.6640625" style="342" customWidth="1"/>
    <col min="3854" max="3854" width="1.6640625" style="342" customWidth="1"/>
    <col min="3855" max="3855" width="10.6640625" style="342" customWidth="1"/>
    <col min="3856" max="3856" width="1.6640625" style="342" customWidth="1"/>
    <col min="3857" max="3857" width="10.6640625" style="342" customWidth="1"/>
    <col min="3858" max="3858" width="1.6640625" style="342" customWidth="1"/>
    <col min="3859" max="3859" width="8.88671875" style="342"/>
    <col min="3860" max="3860" width="8.6640625" style="342" customWidth="1"/>
    <col min="3861" max="3861" width="0" style="342" hidden="1" customWidth="1"/>
    <col min="3862" max="3862" width="5.6640625" style="342" customWidth="1"/>
    <col min="3863" max="4096" width="8.88671875" style="342"/>
    <col min="4097" max="4098" width="3.33203125" style="342" customWidth="1"/>
    <col min="4099" max="4099" width="4.6640625" style="342" customWidth="1"/>
    <col min="4100" max="4100" width="4.33203125" style="342" customWidth="1"/>
    <col min="4101" max="4101" width="7.109375" style="342" customWidth="1"/>
    <col min="4102" max="4102" width="12.6640625" style="342" customWidth="1"/>
    <col min="4103" max="4103" width="2.6640625" style="342" customWidth="1"/>
    <col min="4104" max="4104" width="5" style="342" customWidth="1"/>
    <col min="4105" max="4105" width="5.88671875" style="342" customWidth="1"/>
    <col min="4106" max="4106" width="1.6640625" style="342" customWidth="1"/>
    <col min="4107" max="4107" width="10.6640625" style="342" customWidth="1"/>
    <col min="4108" max="4108" width="1.6640625" style="342" customWidth="1"/>
    <col min="4109" max="4109" width="10.6640625" style="342" customWidth="1"/>
    <col min="4110" max="4110" width="1.6640625" style="342" customWidth="1"/>
    <col min="4111" max="4111" width="10.6640625" style="342" customWidth="1"/>
    <col min="4112" max="4112" width="1.6640625" style="342" customWidth="1"/>
    <col min="4113" max="4113" width="10.6640625" style="342" customWidth="1"/>
    <col min="4114" max="4114" width="1.6640625" style="342" customWidth="1"/>
    <col min="4115" max="4115" width="8.88671875" style="342"/>
    <col min="4116" max="4116" width="8.6640625" style="342" customWidth="1"/>
    <col min="4117" max="4117" width="0" style="342" hidden="1" customWidth="1"/>
    <col min="4118" max="4118" width="5.6640625" style="342" customWidth="1"/>
    <col min="4119" max="4352" width="8.88671875" style="342"/>
    <col min="4353" max="4354" width="3.33203125" style="342" customWidth="1"/>
    <col min="4355" max="4355" width="4.6640625" style="342" customWidth="1"/>
    <col min="4356" max="4356" width="4.33203125" style="342" customWidth="1"/>
    <col min="4357" max="4357" width="7.109375" style="342" customWidth="1"/>
    <col min="4358" max="4358" width="12.6640625" style="342" customWidth="1"/>
    <col min="4359" max="4359" width="2.6640625" style="342" customWidth="1"/>
    <col min="4360" max="4360" width="5" style="342" customWidth="1"/>
    <col min="4361" max="4361" width="5.88671875" style="342" customWidth="1"/>
    <col min="4362" max="4362" width="1.6640625" style="342" customWidth="1"/>
    <col min="4363" max="4363" width="10.6640625" style="342" customWidth="1"/>
    <col min="4364" max="4364" width="1.6640625" style="342" customWidth="1"/>
    <col min="4365" max="4365" width="10.6640625" style="342" customWidth="1"/>
    <col min="4366" max="4366" width="1.6640625" style="342" customWidth="1"/>
    <col min="4367" max="4367" width="10.6640625" style="342" customWidth="1"/>
    <col min="4368" max="4368" width="1.6640625" style="342" customWidth="1"/>
    <col min="4369" max="4369" width="10.6640625" style="342" customWidth="1"/>
    <col min="4370" max="4370" width="1.6640625" style="342" customWidth="1"/>
    <col min="4371" max="4371" width="8.88671875" style="342"/>
    <col min="4372" max="4372" width="8.6640625" style="342" customWidth="1"/>
    <col min="4373" max="4373" width="0" style="342" hidden="1" customWidth="1"/>
    <col min="4374" max="4374" width="5.6640625" style="342" customWidth="1"/>
    <col min="4375" max="4608" width="8.88671875" style="342"/>
    <col min="4609" max="4610" width="3.33203125" style="342" customWidth="1"/>
    <col min="4611" max="4611" width="4.6640625" style="342" customWidth="1"/>
    <col min="4612" max="4612" width="4.33203125" style="342" customWidth="1"/>
    <col min="4613" max="4613" width="7.109375" style="342" customWidth="1"/>
    <col min="4614" max="4614" width="12.6640625" style="342" customWidth="1"/>
    <col min="4615" max="4615" width="2.6640625" style="342" customWidth="1"/>
    <col min="4616" max="4616" width="5" style="342" customWidth="1"/>
    <col min="4617" max="4617" width="5.88671875" style="342" customWidth="1"/>
    <col min="4618" max="4618" width="1.6640625" style="342" customWidth="1"/>
    <col min="4619" max="4619" width="10.6640625" style="342" customWidth="1"/>
    <col min="4620" max="4620" width="1.6640625" style="342" customWidth="1"/>
    <col min="4621" max="4621" width="10.6640625" style="342" customWidth="1"/>
    <col min="4622" max="4622" width="1.6640625" style="342" customWidth="1"/>
    <col min="4623" max="4623" width="10.6640625" style="342" customWidth="1"/>
    <col min="4624" max="4624" width="1.6640625" style="342" customWidth="1"/>
    <col min="4625" max="4625" width="10.6640625" style="342" customWidth="1"/>
    <col min="4626" max="4626" width="1.6640625" style="342" customWidth="1"/>
    <col min="4627" max="4627" width="8.88671875" style="342"/>
    <col min="4628" max="4628" width="8.6640625" style="342" customWidth="1"/>
    <col min="4629" max="4629" width="0" style="342" hidden="1" customWidth="1"/>
    <col min="4630" max="4630" width="5.6640625" style="342" customWidth="1"/>
    <col min="4631" max="4864" width="8.88671875" style="342"/>
    <col min="4865" max="4866" width="3.33203125" style="342" customWidth="1"/>
    <col min="4867" max="4867" width="4.6640625" style="342" customWidth="1"/>
    <col min="4868" max="4868" width="4.33203125" style="342" customWidth="1"/>
    <col min="4869" max="4869" width="7.109375" style="342" customWidth="1"/>
    <col min="4870" max="4870" width="12.6640625" style="342" customWidth="1"/>
    <col min="4871" max="4871" width="2.6640625" style="342" customWidth="1"/>
    <col min="4872" max="4872" width="5" style="342" customWidth="1"/>
    <col min="4873" max="4873" width="5.88671875" style="342" customWidth="1"/>
    <col min="4874" max="4874" width="1.6640625" style="342" customWidth="1"/>
    <col min="4875" max="4875" width="10.6640625" style="342" customWidth="1"/>
    <col min="4876" max="4876" width="1.6640625" style="342" customWidth="1"/>
    <col min="4877" max="4877" width="10.6640625" style="342" customWidth="1"/>
    <col min="4878" max="4878" width="1.6640625" style="342" customWidth="1"/>
    <col min="4879" max="4879" width="10.6640625" style="342" customWidth="1"/>
    <col min="4880" max="4880" width="1.6640625" style="342" customWidth="1"/>
    <col min="4881" max="4881" width="10.6640625" style="342" customWidth="1"/>
    <col min="4882" max="4882" width="1.6640625" style="342" customWidth="1"/>
    <col min="4883" max="4883" width="8.88671875" style="342"/>
    <col min="4884" max="4884" width="8.6640625" style="342" customWidth="1"/>
    <col min="4885" max="4885" width="0" style="342" hidden="1" customWidth="1"/>
    <col min="4886" max="4886" width="5.6640625" style="342" customWidth="1"/>
    <col min="4887" max="5120" width="8.88671875" style="342"/>
    <col min="5121" max="5122" width="3.33203125" style="342" customWidth="1"/>
    <col min="5123" max="5123" width="4.6640625" style="342" customWidth="1"/>
    <col min="5124" max="5124" width="4.33203125" style="342" customWidth="1"/>
    <col min="5125" max="5125" width="7.109375" style="342" customWidth="1"/>
    <col min="5126" max="5126" width="12.6640625" style="342" customWidth="1"/>
    <col min="5127" max="5127" width="2.6640625" style="342" customWidth="1"/>
    <col min="5128" max="5128" width="5" style="342" customWidth="1"/>
    <col min="5129" max="5129" width="5.88671875" style="342" customWidth="1"/>
    <col min="5130" max="5130" width="1.6640625" style="342" customWidth="1"/>
    <col min="5131" max="5131" width="10.6640625" style="342" customWidth="1"/>
    <col min="5132" max="5132" width="1.6640625" style="342" customWidth="1"/>
    <col min="5133" max="5133" width="10.6640625" style="342" customWidth="1"/>
    <col min="5134" max="5134" width="1.6640625" style="342" customWidth="1"/>
    <col min="5135" max="5135" width="10.6640625" style="342" customWidth="1"/>
    <col min="5136" max="5136" width="1.6640625" style="342" customWidth="1"/>
    <col min="5137" max="5137" width="10.6640625" style="342" customWidth="1"/>
    <col min="5138" max="5138" width="1.6640625" style="342" customWidth="1"/>
    <col min="5139" max="5139" width="8.88671875" style="342"/>
    <col min="5140" max="5140" width="8.6640625" style="342" customWidth="1"/>
    <col min="5141" max="5141" width="0" style="342" hidden="1" customWidth="1"/>
    <col min="5142" max="5142" width="5.6640625" style="342" customWidth="1"/>
    <col min="5143" max="5376" width="8.88671875" style="342"/>
    <col min="5377" max="5378" width="3.33203125" style="342" customWidth="1"/>
    <col min="5379" max="5379" width="4.6640625" style="342" customWidth="1"/>
    <col min="5380" max="5380" width="4.33203125" style="342" customWidth="1"/>
    <col min="5381" max="5381" width="7.109375" style="342" customWidth="1"/>
    <col min="5382" max="5382" width="12.6640625" style="342" customWidth="1"/>
    <col min="5383" max="5383" width="2.6640625" style="342" customWidth="1"/>
    <col min="5384" max="5384" width="5" style="342" customWidth="1"/>
    <col min="5385" max="5385" width="5.88671875" style="342" customWidth="1"/>
    <col min="5386" max="5386" width="1.6640625" style="342" customWidth="1"/>
    <col min="5387" max="5387" width="10.6640625" style="342" customWidth="1"/>
    <col min="5388" max="5388" width="1.6640625" style="342" customWidth="1"/>
    <col min="5389" max="5389" width="10.6640625" style="342" customWidth="1"/>
    <col min="5390" max="5390" width="1.6640625" style="342" customWidth="1"/>
    <col min="5391" max="5391" width="10.6640625" style="342" customWidth="1"/>
    <col min="5392" max="5392" width="1.6640625" style="342" customWidth="1"/>
    <col min="5393" max="5393" width="10.6640625" style="342" customWidth="1"/>
    <col min="5394" max="5394" width="1.6640625" style="342" customWidth="1"/>
    <col min="5395" max="5395" width="8.88671875" style="342"/>
    <col min="5396" max="5396" width="8.6640625" style="342" customWidth="1"/>
    <col min="5397" max="5397" width="0" style="342" hidden="1" customWidth="1"/>
    <col min="5398" max="5398" width="5.6640625" style="342" customWidth="1"/>
    <col min="5399" max="5632" width="8.88671875" style="342"/>
    <col min="5633" max="5634" width="3.33203125" style="342" customWidth="1"/>
    <col min="5635" max="5635" width="4.6640625" style="342" customWidth="1"/>
    <col min="5636" max="5636" width="4.33203125" style="342" customWidth="1"/>
    <col min="5637" max="5637" width="7.109375" style="342" customWidth="1"/>
    <col min="5638" max="5638" width="12.6640625" style="342" customWidth="1"/>
    <col min="5639" max="5639" width="2.6640625" style="342" customWidth="1"/>
    <col min="5640" max="5640" width="5" style="342" customWidth="1"/>
    <col min="5641" max="5641" width="5.88671875" style="342" customWidth="1"/>
    <col min="5642" max="5642" width="1.6640625" style="342" customWidth="1"/>
    <col min="5643" max="5643" width="10.6640625" style="342" customWidth="1"/>
    <col min="5644" max="5644" width="1.6640625" style="342" customWidth="1"/>
    <col min="5645" max="5645" width="10.6640625" style="342" customWidth="1"/>
    <col min="5646" max="5646" width="1.6640625" style="342" customWidth="1"/>
    <col min="5647" max="5647" width="10.6640625" style="342" customWidth="1"/>
    <col min="5648" max="5648" width="1.6640625" style="342" customWidth="1"/>
    <col min="5649" max="5649" width="10.6640625" style="342" customWidth="1"/>
    <col min="5650" max="5650" width="1.6640625" style="342" customWidth="1"/>
    <col min="5651" max="5651" width="8.88671875" style="342"/>
    <col min="5652" max="5652" width="8.6640625" style="342" customWidth="1"/>
    <col min="5653" max="5653" width="0" style="342" hidden="1" customWidth="1"/>
    <col min="5654" max="5654" width="5.6640625" style="342" customWidth="1"/>
    <col min="5655" max="5888" width="8.88671875" style="342"/>
    <col min="5889" max="5890" width="3.33203125" style="342" customWidth="1"/>
    <col min="5891" max="5891" width="4.6640625" style="342" customWidth="1"/>
    <col min="5892" max="5892" width="4.33203125" style="342" customWidth="1"/>
    <col min="5893" max="5893" width="7.109375" style="342" customWidth="1"/>
    <col min="5894" max="5894" width="12.6640625" style="342" customWidth="1"/>
    <col min="5895" max="5895" width="2.6640625" style="342" customWidth="1"/>
    <col min="5896" max="5896" width="5" style="342" customWidth="1"/>
    <col min="5897" max="5897" width="5.88671875" style="342" customWidth="1"/>
    <col min="5898" max="5898" width="1.6640625" style="342" customWidth="1"/>
    <col min="5899" max="5899" width="10.6640625" style="342" customWidth="1"/>
    <col min="5900" max="5900" width="1.6640625" style="342" customWidth="1"/>
    <col min="5901" max="5901" width="10.6640625" style="342" customWidth="1"/>
    <col min="5902" max="5902" width="1.6640625" style="342" customWidth="1"/>
    <col min="5903" max="5903" width="10.6640625" style="342" customWidth="1"/>
    <col min="5904" max="5904" width="1.6640625" style="342" customWidth="1"/>
    <col min="5905" max="5905" width="10.6640625" style="342" customWidth="1"/>
    <col min="5906" max="5906" width="1.6640625" style="342" customWidth="1"/>
    <col min="5907" max="5907" width="8.88671875" style="342"/>
    <col min="5908" max="5908" width="8.6640625" style="342" customWidth="1"/>
    <col min="5909" max="5909" width="0" style="342" hidden="1" customWidth="1"/>
    <col min="5910" max="5910" width="5.6640625" style="342" customWidth="1"/>
    <col min="5911" max="6144" width="8.88671875" style="342"/>
    <col min="6145" max="6146" width="3.33203125" style="342" customWidth="1"/>
    <col min="6147" max="6147" width="4.6640625" style="342" customWidth="1"/>
    <col min="6148" max="6148" width="4.33203125" style="342" customWidth="1"/>
    <col min="6149" max="6149" width="7.109375" style="342" customWidth="1"/>
    <col min="6150" max="6150" width="12.6640625" style="342" customWidth="1"/>
    <col min="6151" max="6151" width="2.6640625" style="342" customWidth="1"/>
    <col min="6152" max="6152" width="5" style="342" customWidth="1"/>
    <col min="6153" max="6153" width="5.88671875" style="342" customWidth="1"/>
    <col min="6154" max="6154" width="1.6640625" style="342" customWidth="1"/>
    <col min="6155" max="6155" width="10.6640625" style="342" customWidth="1"/>
    <col min="6156" max="6156" width="1.6640625" style="342" customWidth="1"/>
    <col min="6157" max="6157" width="10.6640625" style="342" customWidth="1"/>
    <col min="6158" max="6158" width="1.6640625" style="342" customWidth="1"/>
    <col min="6159" max="6159" width="10.6640625" style="342" customWidth="1"/>
    <col min="6160" max="6160" width="1.6640625" style="342" customWidth="1"/>
    <col min="6161" max="6161" width="10.6640625" style="342" customWidth="1"/>
    <col min="6162" max="6162" width="1.6640625" style="342" customWidth="1"/>
    <col min="6163" max="6163" width="8.88671875" style="342"/>
    <col min="6164" max="6164" width="8.6640625" style="342" customWidth="1"/>
    <col min="6165" max="6165" width="0" style="342" hidden="1" customWidth="1"/>
    <col min="6166" max="6166" width="5.6640625" style="342" customWidth="1"/>
    <col min="6167" max="6400" width="8.88671875" style="342"/>
    <col min="6401" max="6402" width="3.33203125" style="342" customWidth="1"/>
    <col min="6403" max="6403" width="4.6640625" style="342" customWidth="1"/>
    <col min="6404" max="6404" width="4.33203125" style="342" customWidth="1"/>
    <col min="6405" max="6405" width="7.109375" style="342" customWidth="1"/>
    <col min="6406" max="6406" width="12.6640625" style="342" customWidth="1"/>
    <col min="6407" max="6407" width="2.6640625" style="342" customWidth="1"/>
    <col min="6408" max="6408" width="5" style="342" customWidth="1"/>
    <col min="6409" max="6409" width="5.88671875" style="342" customWidth="1"/>
    <col min="6410" max="6410" width="1.6640625" style="342" customWidth="1"/>
    <col min="6411" max="6411" width="10.6640625" style="342" customWidth="1"/>
    <col min="6412" max="6412" width="1.6640625" style="342" customWidth="1"/>
    <col min="6413" max="6413" width="10.6640625" style="342" customWidth="1"/>
    <col min="6414" max="6414" width="1.6640625" style="342" customWidth="1"/>
    <col min="6415" max="6415" width="10.6640625" style="342" customWidth="1"/>
    <col min="6416" max="6416" width="1.6640625" style="342" customWidth="1"/>
    <col min="6417" max="6417" width="10.6640625" style="342" customWidth="1"/>
    <col min="6418" max="6418" width="1.6640625" style="342" customWidth="1"/>
    <col min="6419" max="6419" width="8.88671875" style="342"/>
    <col min="6420" max="6420" width="8.6640625" style="342" customWidth="1"/>
    <col min="6421" max="6421" width="0" style="342" hidden="1" customWidth="1"/>
    <col min="6422" max="6422" width="5.6640625" style="342" customWidth="1"/>
    <col min="6423" max="6656" width="8.88671875" style="342"/>
    <col min="6657" max="6658" width="3.33203125" style="342" customWidth="1"/>
    <col min="6659" max="6659" width="4.6640625" style="342" customWidth="1"/>
    <col min="6660" max="6660" width="4.33203125" style="342" customWidth="1"/>
    <col min="6661" max="6661" width="7.109375" style="342" customWidth="1"/>
    <col min="6662" max="6662" width="12.6640625" style="342" customWidth="1"/>
    <col min="6663" max="6663" width="2.6640625" style="342" customWidth="1"/>
    <col min="6664" max="6664" width="5" style="342" customWidth="1"/>
    <col min="6665" max="6665" width="5.88671875" style="342" customWidth="1"/>
    <col min="6666" max="6666" width="1.6640625" style="342" customWidth="1"/>
    <col min="6667" max="6667" width="10.6640625" style="342" customWidth="1"/>
    <col min="6668" max="6668" width="1.6640625" style="342" customWidth="1"/>
    <col min="6669" max="6669" width="10.6640625" style="342" customWidth="1"/>
    <col min="6670" max="6670" width="1.6640625" style="342" customWidth="1"/>
    <col min="6671" max="6671" width="10.6640625" style="342" customWidth="1"/>
    <col min="6672" max="6672" width="1.6640625" style="342" customWidth="1"/>
    <col min="6673" max="6673" width="10.6640625" style="342" customWidth="1"/>
    <col min="6674" max="6674" width="1.6640625" style="342" customWidth="1"/>
    <col min="6675" max="6675" width="8.88671875" style="342"/>
    <col min="6676" max="6676" width="8.6640625" style="342" customWidth="1"/>
    <col min="6677" max="6677" width="0" style="342" hidden="1" customWidth="1"/>
    <col min="6678" max="6678" width="5.6640625" style="342" customWidth="1"/>
    <col min="6679" max="6912" width="8.88671875" style="342"/>
    <col min="6913" max="6914" width="3.33203125" style="342" customWidth="1"/>
    <col min="6915" max="6915" width="4.6640625" style="342" customWidth="1"/>
    <col min="6916" max="6916" width="4.33203125" style="342" customWidth="1"/>
    <col min="6917" max="6917" width="7.109375" style="342" customWidth="1"/>
    <col min="6918" max="6918" width="12.6640625" style="342" customWidth="1"/>
    <col min="6919" max="6919" width="2.6640625" style="342" customWidth="1"/>
    <col min="6920" max="6920" width="5" style="342" customWidth="1"/>
    <col min="6921" max="6921" width="5.88671875" style="342" customWidth="1"/>
    <col min="6922" max="6922" width="1.6640625" style="342" customWidth="1"/>
    <col min="6923" max="6923" width="10.6640625" style="342" customWidth="1"/>
    <col min="6924" max="6924" width="1.6640625" style="342" customWidth="1"/>
    <col min="6925" max="6925" width="10.6640625" style="342" customWidth="1"/>
    <col min="6926" max="6926" width="1.6640625" style="342" customWidth="1"/>
    <col min="6927" max="6927" width="10.6640625" style="342" customWidth="1"/>
    <col min="6928" max="6928" width="1.6640625" style="342" customWidth="1"/>
    <col min="6929" max="6929" width="10.6640625" style="342" customWidth="1"/>
    <col min="6930" max="6930" width="1.6640625" style="342" customWidth="1"/>
    <col min="6931" max="6931" width="8.88671875" style="342"/>
    <col min="6932" max="6932" width="8.6640625" style="342" customWidth="1"/>
    <col min="6933" max="6933" width="0" style="342" hidden="1" customWidth="1"/>
    <col min="6934" max="6934" width="5.6640625" style="342" customWidth="1"/>
    <col min="6935" max="7168" width="8.88671875" style="342"/>
    <col min="7169" max="7170" width="3.33203125" style="342" customWidth="1"/>
    <col min="7171" max="7171" width="4.6640625" style="342" customWidth="1"/>
    <col min="7172" max="7172" width="4.33203125" style="342" customWidth="1"/>
    <col min="7173" max="7173" width="7.109375" style="342" customWidth="1"/>
    <col min="7174" max="7174" width="12.6640625" style="342" customWidth="1"/>
    <col min="7175" max="7175" width="2.6640625" style="342" customWidth="1"/>
    <col min="7176" max="7176" width="5" style="342" customWidth="1"/>
    <col min="7177" max="7177" width="5.88671875" style="342" customWidth="1"/>
    <col min="7178" max="7178" width="1.6640625" style="342" customWidth="1"/>
    <col min="7179" max="7179" width="10.6640625" style="342" customWidth="1"/>
    <col min="7180" max="7180" width="1.6640625" style="342" customWidth="1"/>
    <col min="7181" max="7181" width="10.6640625" style="342" customWidth="1"/>
    <col min="7182" max="7182" width="1.6640625" style="342" customWidth="1"/>
    <col min="7183" max="7183" width="10.6640625" style="342" customWidth="1"/>
    <col min="7184" max="7184" width="1.6640625" style="342" customWidth="1"/>
    <col min="7185" max="7185" width="10.6640625" style="342" customWidth="1"/>
    <col min="7186" max="7186" width="1.6640625" style="342" customWidth="1"/>
    <col min="7187" max="7187" width="8.88671875" style="342"/>
    <col min="7188" max="7188" width="8.6640625" style="342" customWidth="1"/>
    <col min="7189" max="7189" width="0" style="342" hidden="1" customWidth="1"/>
    <col min="7190" max="7190" width="5.6640625" style="342" customWidth="1"/>
    <col min="7191" max="7424" width="8.88671875" style="342"/>
    <col min="7425" max="7426" width="3.33203125" style="342" customWidth="1"/>
    <col min="7427" max="7427" width="4.6640625" style="342" customWidth="1"/>
    <col min="7428" max="7428" width="4.33203125" style="342" customWidth="1"/>
    <col min="7429" max="7429" width="7.109375" style="342" customWidth="1"/>
    <col min="7430" max="7430" width="12.6640625" style="342" customWidth="1"/>
    <col min="7431" max="7431" width="2.6640625" style="342" customWidth="1"/>
    <col min="7432" max="7432" width="5" style="342" customWidth="1"/>
    <col min="7433" max="7433" width="5.88671875" style="342" customWidth="1"/>
    <col min="7434" max="7434" width="1.6640625" style="342" customWidth="1"/>
    <col min="7435" max="7435" width="10.6640625" style="342" customWidth="1"/>
    <col min="7436" max="7436" width="1.6640625" style="342" customWidth="1"/>
    <col min="7437" max="7437" width="10.6640625" style="342" customWidth="1"/>
    <col min="7438" max="7438" width="1.6640625" style="342" customWidth="1"/>
    <col min="7439" max="7439" width="10.6640625" style="342" customWidth="1"/>
    <col min="7440" max="7440" width="1.6640625" style="342" customWidth="1"/>
    <col min="7441" max="7441" width="10.6640625" style="342" customWidth="1"/>
    <col min="7442" max="7442" width="1.6640625" style="342" customWidth="1"/>
    <col min="7443" max="7443" width="8.88671875" style="342"/>
    <col min="7444" max="7444" width="8.6640625" style="342" customWidth="1"/>
    <col min="7445" max="7445" width="0" style="342" hidden="1" customWidth="1"/>
    <col min="7446" max="7446" width="5.6640625" style="342" customWidth="1"/>
    <col min="7447" max="7680" width="8.88671875" style="342"/>
    <col min="7681" max="7682" width="3.33203125" style="342" customWidth="1"/>
    <col min="7683" max="7683" width="4.6640625" style="342" customWidth="1"/>
    <col min="7684" max="7684" width="4.33203125" style="342" customWidth="1"/>
    <col min="7685" max="7685" width="7.109375" style="342" customWidth="1"/>
    <col min="7686" max="7686" width="12.6640625" style="342" customWidth="1"/>
    <col min="7687" max="7687" width="2.6640625" style="342" customWidth="1"/>
    <col min="7688" max="7688" width="5" style="342" customWidth="1"/>
    <col min="7689" max="7689" width="5.88671875" style="342" customWidth="1"/>
    <col min="7690" max="7690" width="1.6640625" style="342" customWidth="1"/>
    <col min="7691" max="7691" width="10.6640625" style="342" customWidth="1"/>
    <col min="7692" max="7692" width="1.6640625" style="342" customWidth="1"/>
    <col min="7693" max="7693" width="10.6640625" style="342" customWidth="1"/>
    <col min="7694" max="7694" width="1.6640625" style="342" customWidth="1"/>
    <col min="7695" max="7695" width="10.6640625" style="342" customWidth="1"/>
    <col min="7696" max="7696" width="1.6640625" style="342" customWidth="1"/>
    <col min="7697" max="7697" width="10.6640625" style="342" customWidth="1"/>
    <col min="7698" max="7698" width="1.6640625" style="342" customWidth="1"/>
    <col min="7699" max="7699" width="8.88671875" style="342"/>
    <col min="7700" max="7700" width="8.6640625" style="342" customWidth="1"/>
    <col min="7701" max="7701" width="0" style="342" hidden="1" customWidth="1"/>
    <col min="7702" max="7702" width="5.6640625" style="342" customWidth="1"/>
    <col min="7703" max="7936" width="8.88671875" style="342"/>
    <col min="7937" max="7938" width="3.33203125" style="342" customWidth="1"/>
    <col min="7939" max="7939" width="4.6640625" style="342" customWidth="1"/>
    <col min="7940" max="7940" width="4.33203125" style="342" customWidth="1"/>
    <col min="7941" max="7941" width="7.109375" style="342" customWidth="1"/>
    <col min="7942" max="7942" width="12.6640625" style="342" customWidth="1"/>
    <col min="7943" max="7943" width="2.6640625" style="342" customWidth="1"/>
    <col min="7944" max="7944" width="5" style="342" customWidth="1"/>
    <col min="7945" max="7945" width="5.88671875" style="342" customWidth="1"/>
    <col min="7946" max="7946" width="1.6640625" style="342" customWidth="1"/>
    <col min="7947" max="7947" width="10.6640625" style="342" customWidth="1"/>
    <col min="7948" max="7948" width="1.6640625" style="342" customWidth="1"/>
    <col min="7949" max="7949" width="10.6640625" style="342" customWidth="1"/>
    <col min="7950" max="7950" width="1.6640625" style="342" customWidth="1"/>
    <col min="7951" max="7951" width="10.6640625" style="342" customWidth="1"/>
    <col min="7952" max="7952" width="1.6640625" style="342" customWidth="1"/>
    <col min="7953" max="7953" width="10.6640625" style="342" customWidth="1"/>
    <col min="7954" max="7954" width="1.6640625" style="342" customWidth="1"/>
    <col min="7955" max="7955" width="8.88671875" style="342"/>
    <col min="7956" max="7956" width="8.6640625" style="342" customWidth="1"/>
    <col min="7957" max="7957" width="0" style="342" hidden="1" customWidth="1"/>
    <col min="7958" max="7958" width="5.6640625" style="342" customWidth="1"/>
    <col min="7959" max="8192" width="8.88671875" style="342"/>
    <col min="8193" max="8194" width="3.33203125" style="342" customWidth="1"/>
    <col min="8195" max="8195" width="4.6640625" style="342" customWidth="1"/>
    <col min="8196" max="8196" width="4.33203125" style="342" customWidth="1"/>
    <col min="8197" max="8197" width="7.109375" style="342" customWidth="1"/>
    <col min="8198" max="8198" width="12.6640625" style="342" customWidth="1"/>
    <col min="8199" max="8199" width="2.6640625" style="342" customWidth="1"/>
    <col min="8200" max="8200" width="5" style="342" customWidth="1"/>
    <col min="8201" max="8201" width="5.88671875" style="342" customWidth="1"/>
    <col min="8202" max="8202" width="1.6640625" style="342" customWidth="1"/>
    <col min="8203" max="8203" width="10.6640625" style="342" customWidth="1"/>
    <col min="8204" max="8204" width="1.6640625" style="342" customWidth="1"/>
    <col min="8205" max="8205" width="10.6640625" style="342" customWidth="1"/>
    <col min="8206" max="8206" width="1.6640625" style="342" customWidth="1"/>
    <col min="8207" max="8207" width="10.6640625" style="342" customWidth="1"/>
    <col min="8208" max="8208" width="1.6640625" style="342" customWidth="1"/>
    <col min="8209" max="8209" width="10.6640625" style="342" customWidth="1"/>
    <col min="8210" max="8210" width="1.6640625" style="342" customWidth="1"/>
    <col min="8211" max="8211" width="8.88671875" style="342"/>
    <col min="8212" max="8212" width="8.6640625" style="342" customWidth="1"/>
    <col min="8213" max="8213" width="0" style="342" hidden="1" customWidth="1"/>
    <col min="8214" max="8214" width="5.6640625" style="342" customWidth="1"/>
    <col min="8215" max="8448" width="8.88671875" style="342"/>
    <col min="8449" max="8450" width="3.33203125" style="342" customWidth="1"/>
    <col min="8451" max="8451" width="4.6640625" style="342" customWidth="1"/>
    <col min="8452" max="8452" width="4.33203125" style="342" customWidth="1"/>
    <col min="8453" max="8453" width="7.109375" style="342" customWidth="1"/>
    <col min="8454" max="8454" width="12.6640625" style="342" customWidth="1"/>
    <col min="8455" max="8455" width="2.6640625" style="342" customWidth="1"/>
    <col min="8456" max="8456" width="5" style="342" customWidth="1"/>
    <col min="8457" max="8457" width="5.88671875" style="342" customWidth="1"/>
    <col min="8458" max="8458" width="1.6640625" style="342" customWidth="1"/>
    <col min="8459" max="8459" width="10.6640625" style="342" customWidth="1"/>
    <col min="8460" max="8460" width="1.6640625" style="342" customWidth="1"/>
    <col min="8461" max="8461" width="10.6640625" style="342" customWidth="1"/>
    <col min="8462" max="8462" width="1.6640625" style="342" customWidth="1"/>
    <col min="8463" max="8463" width="10.6640625" style="342" customWidth="1"/>
    <col min="8464" max="8464" width="1.6640625" style="342" customWidth="1"/>
    <col min="8465" max="8465" width="10.6640625" style="342" customWidth="1"/>
    <col min="8466" max="8466" width="1.6640625" style="342" customWidth="1"/>
    <col min="8467" max="8467" width="8.88671875" style="342"/>
    <col min="8468" max="8468" width="8.6640625" style="342" customWidth="1"/>
    <col min="8469" max="8469" width="0" style="342" hidden="1" customWidth="1"/>
    <col min="8470" max="8470" width="5.6640625" style="342" customWidth="1"/>
    <col min="8471" max="8704" width="8.88671875" style="342"/>
    <col min="8705" max="8706" width="3.33203125" style="342" customWidth="1"/>
    <col min="8707" max="8707" width="4.6640625" style="342" customWidth="1"/>
    <col min="8708" max="8708" width="4.33203125" style="342" customWidth="1"/>
    <col min="8709" max="8709" width="7.109375" style="342" customWidth="1"/>
    <col min="8710" max="8710" width="12.6640625" style="342" customWidth="1"/>
    <col min="8711" max="8711" width="2.6640625" style="342" customWidth="1"/>
    <col min="8712" max="8712" width="5" style="342" customWidth="1"/>
    <col min="8713" max="8713" width="5.88671875" style="342" customWidth="1"/>
    <col min="8714" max="8714" width="1.6640625" style="342" customWidth="1"/>
    <col min="8715" max="8715" width="10.6640625" style="342" customWidth="1"/>
    <col min="8716" max="8716" width="1.6640625" style="342" customWidth="1"/>
    <col min="8717" max="8717" width="10.6640625" style="342" customWidth="1"/>
    <col min="8718" max="8718" width="1.6640625" style="342" customWidth="1"/>
    <col min="8719" max="8719" width="10.6640625" style="342" customWidth="1"/>
    <col min="8720" max="8720" width="1.6640625" style="342" customWidth="1"/>
    <col min="8721" max="8721" width="10.6640625" style="342" customWidth="1"/>
    <col min="8722" max="8722" width="1.6640625" style="342" customWidth="1"/>
    <col min="8723" max="8723" width="8.88671875" style="342"/>
    <col min="8724" max="8724" width="8.6640625" style="342" customWidth="1"/>
    <col min="8725" max="8725" width="0" style="342" hidden="1" customWidth="1"/>
    <col min="8726" max="8726" width="5.6640625" style="342" customWidth="1"/>
    <col min="8727" max="8960" width="8.88671875" style="342"/>
    <col min="8961" max="8962" width="3.33203125" style="342" customWidth="1"/>
    <col min="8963" max="8963" width="4.6640625" style="342" customWidth="1"/>
    <col min="8964" max="8964" width="4.33203125" style="342" customWidth="1"/>
    <col min="8965" max="8965" width="7.109375" style="342" customWidth="1"/>
    <col min="8966" max="8966" width="12.6640625" style="342" customWidth="1"/>
    <col min="8967" max="8967" width="2.6640625" style="342" customWidth="1"/>
    <col min="8968" max="8968" width="5" style="342" customWidth="1"/>
    <col min="8969" max="8969" width="5.88671875" style="342" customWidth="1"/>
    <col min="8970" max="8970" width="1.6640625" style="342" customWidth="1"/>
    <col min="8971" max="8971" width="10.6640625" style="342" customWidth="1"/>
    <col min="8972" max="8972" width="1.6640625" style="342" customWidth="1"/>
    <col min="8973" max="8973" width="10.6640625" style="342" customWidth="1"/>
    <col min="8974" max="8974" width="1.6640625" style="342" customWidth="1"/>
    <col min="8975" max="8975" width="10.6640625" style="342" customWidth="1"/>
    <col min="8976" max="8976" width="1.6640625" style="342" customWidth="1"/>
    <col min="8977" max="8977" width="10.6640625" style="342" customWidth="1"/>
    <col min="8978" max="8978" width="1.6640625" style="342" customWidth="1"/>
    <col min="8979" max="8979" width="8.88671875" style="342"/>
    <col min="8980" max="8980" width="8.6640625" style="342" customWidth="1"/>
    <col min="8981" max="8981" width="0" style="342" hidden="1" customWidth="1"/>
    <col min="8982" max="8982" width="5.6640625" style="342" customWidth="1"/>
    <col min="8983" max="9216" width="8.88671875" style="342"/>
    <col min="9217" max="9218" width="3.33203125" style="342" customWidth="1"/>
    <col min="9219" max="9219" width="4.6640625" style="342" customWidth="1"/>
    <col min="9220" max="9220" width="4.33203125" style="342" customWidth="1"/>
    <col min="9221" max="9221" width="7.109375" style="342" customWidth="1"/>
    <col min="9222" max="9222" width="12.6640625" style="342" customWidth="1"/>
    <col min="9223" max="9223" width="2.6640625" style="342" customWidth="1"/>
    <col min="9224" max="9224" width="5" style="342" customWidth="1"/>
    <col min="9225" max="9225" width="5.88671875" style="342" customWidth="1"/>
    <col min="9226" max="9226" width="1.6640625" style="342" customWidth="1"/>
    <col min="9227" max="9227" width="10.6640625" style="342" customWidth="1"/>
    <col min="9228" max="9228" width="1.6640625" style="342" customWidth="1"/>
    <col min="9229" max="9229" width="10.6640625" style="342" customWidth="1"/>
    <col min="9230" max="9230" width="1.6640625" style="342" customWidth="1"/>
    <col min="9231" max="9231" width="10.6640625" style="342" customWidth="1"/>
    <col min="9232" max="9232" width="1.6640625" style="342" customWidth="1"/>
    <col min="9233" max="9233" width="10.6640625" style="342" customWidth="1"/>
    <col min="9234" max="9234" width="1.6640625" style="342" customWidth="1"/>
    <col min="9235" max="9235" width="8.88671875" style="342"/>
    <col min="9236" max="9236" width="8.6640625" style="342" customWidth="1"/>
    <col min="9237" max="9237" width="0" style="342" hidden="1" customWidth="1"/>
    <col min="9238" max="9238" width="5.6640625" style="342" customWidth="1"/>
    <col min="9239" max="9472" width="8.88671875" style="342"/>
    <col min="9473" max="9474" width="3.33203125" style="342" customWidth="1"/>
    <col min="9475" max="9475" width="4.6640625" style="342" customWidth="1"/>
    <col min="9476" max="9476" width="4.33203125" style="342" customWidth="1"/>
    <col min="9477" max="9477" width="7.109375" style="342" customWidth="1"/>
    <col min="9478" max="9478" width="12.6640625" style="342" customWidth="1"/>
    <col min="9479" max="9479" width="2.6640625" style="342" customWidth="1"/>
    <col min="9480" max="9480" width="5" style="342" customWidth="1"/>
    <col min="9481" max="9481" width="5.88671875" style="342" customWidth="1"/>
    <col min="9482" max="9482" width="1.6640625" style="342" customWidth="1"/>
    <col min="9483" max="9483" width="10.6640625" style="342" customWidth="1"/>
    <col min="9484" max="9484" width="1.6640625" style="342" customWidth="1"/>
    <col min="9485" max="9485" width="10.6640625" style="342" customWidth="1"/>
    <col min="9486" max="9486" width="1.6640625" style="342" customWidth="1"/>
    <col min="9487" max="9487" width="10.6640625" style="342" customWidth="1"/>
    <col min="9488" max="9488" width="1.6640625" style="342" customWidth="1"/>
    <col min="9489" max="9489" width="10.6640625" style="342" customWidth="1"/>
    <col min="9490" max="9490" width="1.6640625" style="342" customWidth="1"/>
    <col min="9491" max="9491" width="8.88671875" style="342"/>
    <col min="9492" max="9492" width="8.6640625" style="342" customWidth="1"/>
    <col min="9493" max="9493" width="0" style="342" hidden="1" customWidth="1"/>
    <col min="9494" max="9494" width="5.6640625" style="342" customWidth="1"/>
    <col min="9495" max="9728" width="8.88671875" style="342"/>
    <col min="9729" max="9730" width="3.33203125" style="342" customWidth="1"/>
    <col min="9731" max="9731" width="4.6640625" style="342" customWidth="1"/>
    <col min="9732" max="9732" width="4.33203125" style="342" customWidth="1"/>
    <col min="9733" max="9733" width="7.109375" style="342" customWidth="1"/>
    <col min="9734" max="9734" width="12.6640625" style="342" customWidth="1"/>
    <col min="9735" max="9735" width="2.6640625" style="342" customWidth="1"/>
    <col min="9736" max="9736" width="5" style="342" customWidth="1"/>
    <col min="9737" max="9737" width="5.88671875" style="342" customWidth="1"/>
    <col min="9738" max="9738" width="1.6640625" style="342" customWidth="1"/>
    <col min="9739" max="9739" width="10.6640625" style="342" customWidth="1"/>
    <col min="9740" max="9740" width="1.6640625" style="342" customWidth="1"/>
    <col min="9741" max="9741" width="10.6640625" style="342" customWidth="1"/>
    <col min="9742" max="9742" width="1.6640625" style="342" customWidth="1"/>
    <col min="9743" max="9743" width="10.6640625" style="342" customWidth="1"/>
    <col min="9744" max="9744" width="1.6640625" style="342" customWidth="1"/>
    <col min="9745" max="9745" width="10.6640625" style="342" customWidth="1"/>
    <col min="9746" max="9746" width="1.6640625" style="342" customWidth="1"/>
    <col min="9747" max="9747" width="8.88671875" style="342"/>
    <col min="9748" max="9748" width="8.6640625" style="342" customWidth="1"/>
    <col min="9749" max="9749" width="0" style="342" hidden="1" customWidth="1"/>
    <col min="9750" max="9750" width="5.6640625" style="342" customWidth="1"/>
    <col min="9751" max="9984" width="8.88671875" style="342"/>
    <col min="9985" max="9986" width="3.33203125" style="342" customWidth="1"/>
    <col min="9987" max="9987" width="4.6640625" style="342" customWidth="1"/>
    <col min="9988" max="9988" width="4.33203125" style="342" customWidth="1"/>
    <col min="9989" max="9989" width="7.109375" style="342" customWidth="1"/>
    <col min="9990" max="9990" width="12.6640625" style="342" customWidth="1"/>
    <col min="9991" max="9991" width="2.6640625" style="342" customWidth="1"/>
    <col min="9992" max="9992" width="5" style="342" customWidth="1"/>
    <col min="9993" max="9993" width="5.88671875" style="342" customWidth="1"/>
    <col min="9994" max="9994" width="1.6640625" style="342" customWidth="1"/>
    <col min="9995" max="9995" width="10.6640625" style="342" customWidth="1"/>
    <col min="9996" max="9996" width="1.6640625" style="342" customWidth="1"/>
    <col min="9997" max="9997" width="10.6640625" style="342" customWidth="1"/>
    <col min="9998" max="9998" width="1.6640625" style="342" customWidth="1"/>
    <col min="9999" max="9999" width="10.6640625" style="342" customWidth="1"/>
    <col min="10000" max="10000" width="1.6640625" style="342" customWidth="1"/>
    <col min="10001" max="10001" width="10.6640625" style="342" customWidth="1"/>
    <col min="10002" max="10002" width="1.6640625" style="342" customWidth="1"/>
    <col min="10003" max="10003" width="8.88671875" style="342"/>
    <col min="10004" max="10004" width="8.6640625" style="342" customWidth="1"/>
    <col min="10005" max="10005" width="0" style="342" hidden="1" customWidth="1"/>
    <col min="10006" max="10006" width="5.6640625" style="342" customWidth="1"/>
    <col min="10007" max="10240" width="8.88671875" style="342"/>
    <col min="10241" max="10242" width="3.33203125" style="342" customWidth="1"/>
    <col min="10243" max="10243" width="4.6640625" style="342" customWidth="1"/>
    <col min="10244" max="10244" width="4.33203125" style="342" customWidth="1"/>
    <col min="10245" max="10245" width="7.109375" style="342" customWidth="1"/>
    <col min="10246" max="10246" width="12.6640625" style="342" customWidth="1"/>
    <col min="10247" max="10247" width="2.6640625" style="342" customWidth="1"/>
    <col min="10248" max="10248" width="5" style="342" customWidth="1"/>
    <col min="10249" max="10249" width="5.88671875" style="342" customWidth="1"/>
    <col min="10250" max="10250" width="1.6640625" style="342" customWidth="1"/>
    <col min="10251" max="10251" width="10.6640625" style="342" customWidth="1"/>
    <col min="10252" max="10252" width="1.6640625" style="342" customWidth="1"/>
    <col min="10253" max="10253" width="10.6640625" style="342" customWidth="1"/>
    <col min="10254" max="10254" width="1.6640625" style="342" customWidth="1"/>
    <col min="10255" max="10255" width="10.6640625" style="342" customWidth="1"/>
    <col min="10256" max="10256" width="1.6640625" style="342" customWidth="1"/>
    <col min="10257" max="10257" width="10.6640625" style="342" customWidth="1"/>
    <col min="10258" max="10258" width="1.6640625" style="342" customWidth="1"/>
    <col min="10259" max="10259" width="8.88671875" style="342"/>
    <col min="10260" max="10260" width="8.6640625" style="342" customWidth="1"/>
    <col min="10261" max="10261" width="0" style="342" hidden="1" customWidth="1"/>
    <col min="10262" max="10262" width="5.6640625" style="342" customWidth="1"/>
    <col min="10263" max="10496" width="8.88671875" style="342"/>
    <col min="10497" max="10498" width="3.33203125" style="342" customWidth="1"/>
    <col min="10499" max="10499" width="4.6640625" style="342" customWidth="1"/>
    <col min="10500" max="10500" width="4.33203125" style="342" customWidth="1"/>
    <col min="10501" max="10501" width="7.109375" style="342" customWidth="1"/>
    <col min="10502" max="10502" width="12.6640625" style="342" customWidth="1"/>
    <col min="10503" max="10503" width="2.6640625" style="342" customWidth="1"/>
    <col min="10504" max="10504" width="5" style="342" customWidth="1"/>
    <col min="10505" max="10505" width="5.88671875" style="342" customWidth="1"/>
    <col min="10506" max="10506" width="1.6640625" style="342" customWidth="1"/>
    <col min="10507" max="10507" width="10.6640625" style="342" customWidth="1"/>
    <col min="10508" max="10508" width="1.6640625" style="342" customWidth="1"/>
    <col min="10509" max="10509" width="10.6640625" style="342" customWidth="1"/>
    <col min="10510" max="10510" width="1.6640625" style="342" customWidth="1"/>
    <col min="10511" max="10511" width="10.6640625" style="342" customWidth="1"/>
    <col min="10512" max="10512" width="1.6640625" style="342" customWidth="1"/>
    <col min="10513" max="10513" width="10.6640625" style="342" customWidth="1"/>
    <col min="10514" max="10514" width="1.6640625" style="342" customWidth="1"/>
    <col min="10515" max="10515" width="8.88671875" style="342"/>
    <col min="10516" max="10516" width="8.6640625" style="342" customWidth="1"/>
    <col min="10517" max="10517" width="0" style="342" hidden="1" customWidth="1"/>
    <col min="10518" max="10518" width="5.6640625" style="342" customWidth="1"/>
    <col min="10519" max="10752" width="8.88671875" style="342"/>
    <col min="10753" max="10754" width="3.33203125" style="342" customWidth="1"/>
    <col min="10755" max="10755" width="4.6640625" style="342" customWidth="1"/>
    <col min="10756" max="10756" width="4.33203125" style="342" customWidth="1"/>
    <col min="10757" max="10757" width="7.109375" style="342" customWidth="1"/>
    <col min="10758" max="10758" width="12.6640625" style="342" customWidth="1"/>
    <col min="10759" max="10759" width="2.6640625" style="342" customWidth="1"/>
    <col min="10760" max="10760" width="5" style="342" customWidth="1"/>
    <col min="10761" max="10761" width="5.88671875" style="342" customWidth="1"/>
    <col min="10762" max="10762" width="1.6640625" style="342" customWidth="1"/>
    <col min="10763" max="10763" width="10.6640625" style="342" customWidth="1"/>
    <col min="10764" max="10764" width="1.6640625" style="342" customWidth="1"/>
    <col min="10765" max="10765" width="10.6640625" style="342" customWidth="1"/>
    <col min="10766" max="10766" width="1.6640625" style="342" customWidth="1"/>
    <col min="10767" max="10767" width="10.6640625" style="342" customWidth="1"/>
    <col min="10768" max="10768" width="1.6640625" style="342" customWidth="1"/>
    <col min="10769" max="10769" width="10.6640625" style="342" customWidth="1"/>
    <col min="10770" max="10770" width="1.6640625" style="342" customWidth="1"/>
    <col min="10771" max="10771" width="8.88671875" style="342"/>
    <col min="10772" max="10772" width="8.6640625" style="342" customWidth="1"/>
    <col min="10773" max="10773" width="0" style="342" hidden="1" customWidth="1"/>
    <col min="10774" max="10774" width="5.6640625" style="342" customWidth="1"/>
    <col min="10775" max="11008" width="8.88671875" style="342"/>
    <col min="11009" max="11010" width="3.33203125" style="342" customWidth="1"/>
    <col min="11011" max="11011" width="4.6640625" style="342" customWidth="1"/>
    <col min="11012" max="11012" width="4.33203125" style="342" customWidth="1"/>
    <col min="11013" max="11013" width="7.109375" style="342" customWidth="1"/>
    <col min="11014" max="11014" width="12.6640625" style="342" customWidth="1"/>
    <col min="11015" max="11015" width="2.6640625" style="342" customWidth="1"/>
    <col min="11016" max="11016" width="5" style="342" customWidth="1"/>
    <col min="11017" max="11017" width="5.88671875" style="342" customWidth="1"/>
    <col min="11018" max="11018" width="1.6640625" style="342" customWidth="1"/>
    <col min="11019" max="11019" width="10.6640625" style="342" customWidth="1"/>
    <col min="11020" max="11020" width="1.6640625" style="342" customWidth="1"/>
    <col min="11021" max="11021" width="10.6640625" style="342" customWidth="1"/>
    <col min="11022" max="11022" width="1.6640625" style="342" customWidth="1"/>
    <col min="11023" max="11023" width="10.6640625" style="342" customWidth="1"/>
    <col min="11024" max="11024" width="1.6640625" style="342" customWidth="1"/>
    <col min="11025" max="11025" width="10.6640625" style="342" customWidth="1"/>
    <col min="11026" max="11026" width="1.6640625" style="342" customWidth="1"/>
    <col min="11027" max="11027" width="8.88671875" style="342"/>
    <col min="11028" max="11028" width="8.6640625" style="342" customWidth="1"/>
    <col min="11029" max="11029" width="0" style="342" hidden="1" customWidth="1"/>
    <col min="11030" max="11030" width="5.6640625" style="342" customWidth="1"/>
    <col min="11031" max="11264" width="8.88671875" style="342"/>
    <col min="11265" max="11266" width="3.33203125" style="342" customWidth="1"/>
    <col min="11267" max="11267" width="4.6640625" style="342" customWidth="1"/>
    <col min="11268" max="11268" width="4.33203125" style="342" customWidth="1"/>
    <col min="11269" max="11269" width="7.109375" style="342" customWidth="1"/>
    <col min="11270" max="11270" width="12.6640625" style="342" customWidth="1"/>
    <col min="11271" max="11271" width="2.6640625" style="342" customWidth="1"/>
    <col min="11272" max="11272" width="5" style="342" customWidth="1"/>
    <col min="11273" max="11273" width="5.88671875" style="342" customWidth="1"/>
    <col min="11274" max="11274" width="1.6640625" style="342" customWidth="1"/>
    <col min="11275" max="11275" width="10.6640625" style="342" customWidth="1"/>
    <col min="11276" max="11276" width="1.6640625" style="342" customWidth="1"/>
    <col min="11277" max="11277" width="10.6640625" style="342" customWidth="1"/>
    <col min="11278" max="11278" width="1.6640625" style="342" customWidth="1"/>
    <col min="11279" max="11279" width="10.6640625" style="342" customWidth="1"/>
    <col min="11280" max="11280" width="1.6640625" style="342" customWidth="1"/>
    <col min="11281" max="11281" width="10.6640625" style="342" customWidth="1"/>
    <col min="11282" max="11282" width="1.6640625" style="342" customWidth="1"/>
    <col min="11283" max="11283" width="8.88671875" style="342"/>
    <col min="11284" max="11284" width="8.6640625" style="342" customWidth="1"/>
    <col min="11285" max="11285" width="0" style="342" hidden="1" customWidth="1"/>
    <col min="11286" max="11286" width="5.6640625" style="342" customWidth="1"/>
    <col min="11287" max="11520" width="8.88671875" style="342"/>
    <col min="11521" max="11522" width="3.33203125" style="342" customWidth="1"/>
    <col min="11523" max="11523" width="4.6640625" style="342" customWidth="1"/>
    <col min="11524" max="11524" width="4.33203125" style="342" customWidth="1"/>
    <col min="11525" max="11525" width="7.109375" style="342" customWidth="1"/>
    <col min="11526" max="11526" width="12.6640625" style="342" customWidth="1"/>
    <col min="11527" max="11527" width="2.6640625" style="342" customWidth="1"/>
    <col min="11528" max="11528" width="5" style="342" customWidth="1"/>
    <col min="11529" max="11529" width="5.88671875" style="342" customWidth="1"/>
    <col min="11530" max="11530" width="1.6640625" style="342" customWidth="1"/>
    <col min="11531" max="11531" width="10.6640625" style="342" customWidth="1"/>
    <col min="11532" max="11532" width="1.6640625" style="342" customWidth="1"/>
    <col min="11533" max="11533" width="10.6640625" style="342" customWidth="1"/>
    <col min="11534" max="11534" width="1.6640625" style="342" customWidth="1"/>
    <col min="11535" max="11535" width="10.6640625" style="342" customWidth="1"/>
    <col min="11536" max="11536" width="1.6640625" style="342" customWidth="1"/>
    <col min="11537" max="11537" width="10.6640625" style="342" customWidth="1"/>
    <col min="11538" max="11538" width="1.6640625" style="342" customWidth="1"/>
    <col min="11539" max="11539" width="8.88671875" style="342"/>
    <col min="11540" max="11540" width="8.6640625" style="342" customWidth="1"/>
    <col min="11541" max="11541" width="0" style="342" hidden="1" customWidth="1"/>
    <col min="11542" max="11542" width="5.6640625" style="342" customWidth="1"/>
    <col min="11543" max="11776" width="8.88671875" style="342"/>
    <col min="11777" max="11778" width="3.33203125" style="342" customWidth="1"/>
    <col min="11779" max="11779" width="4.6640625" style="342" customWidth="1"/>
    <col min="11780" max="11780" width="4.33203125" style="342" customWidth="1"/>
    <col min="11781" max="11781" width="7.109375" style="342" customWidth="1"/>
    <col min="11782" max="11782" width="12.6640625" style="342" customWidth="1"/>
    <col min="11783" max="11783" width="2.6640625" style="342" customWidth="1"/>
    <col min="11784" max="11784" width="5" style="342" customWidth="1"/>
    <col min="11785" max="11785" width="5.88671875" style="342" customWidth="1"/>
    <col min="11786" max="11786" width="1.6640625" style="342" customWidth="1"/>
    <col min="11787" max="11787" width="10.6640625" style="342" customWidth="1"/>
    <col min="11788" max="11788" width="1.6640625" style="342" customWidth="1"/>
    <col min="11789" max="11789" width="10.6640625" style="342" customWidth="1"/>
    <col min="11790" max="11790" width="1.6640625" style="342" customWidth="1"/>
    <col min="11791" max="11791" width="10.6640625" style="342" customWidth="1"/>
    <col min="11792" max="11792" width="1.6640625" style="342" customWidth="1"/>
    <col min="11793" max="11793" width="10.6640625" style="342" customWidth="1"/>
    <col min="11794" max="11794" width="1.6640625" style="342" customWidth="1"/>
    <col min="11795" max="11795" width="8.88671875" style="342"/>
    <col min="11796" max="11796" width="8.6640625" style="342" customWidth="1"/>
    <col min="11797" max="11797" width="0" style="342" hidden="1" customWidth="1"/>
    <col min="11798" max="11798" width="5.6640625" style="342" customWidth="1"/>
    <col min="11799" max="12032" width="8.88671875" style="342"/>
    <col min="12033" max="12034" width="3.33203125" style="342" customWidth="1"/>
    <col min="12035" max="12035" width="4.6640625" style="342" customWidth="1"/>
    <col min="12036" max="12036" width="4.33203125" style="342" customWidth="1"/>
    <col min="12037" max="12037" width="7.109375" style="342" customWidth="1"/>
    <col min="12038" max="12038" width="12.6640625" style="342" customWidth="1"/>
    <col min="12039" max="12039" width="2.6640625" style="342" customWidth="1"/>
    <col min="12040" max="12040" width="5" style="342" customWidth="1"/>
    <col min="12041" max="12041" width="5.88671875" style="342" customWidth="1"/>
    <col min="12042" max="12042" width="1.6640625" style="342" customWidth="1"/>
    <col min="12043" max="12043" width="10.6640625" style="342" customWidth="1"/>
    <col min="12044" max="12044" width="1.6640625" style="342" customWidth="1"/>
    <col min="12045" max="12045" width="10.6640625" style="342" customWidth="1"/>
    <col min="12046" max="12046" width="1.6640625" style="342" customWidth="1"/>
    <col min="12047" max="12047" width="10.6640625" style="342" customWidth="1"/>
    <col min="12048" max="12048" width="1.6640625" style="342" customWidth="1"/>
    <col min="12049" max="12049" width="10.6640625" style="342" customWidth="1"/>
    <col min="12050" max="12050" width="1.6640625" style="342" customWidth="1"/>
    <col min="12051" max="12051" width="8.88671875" style="342"/>
    <col min="12052" max="12052" width="8.6640625" style="342" customWidth="1"/>
    <col min="12053" max="12053" width="0" style="342" hidden="1" customWidth="1"/>
    <col min="12054" max="12054" width="5.6640625" style="342" customWidth="1"/>
    <col min="12055" max="12288" width="8.88671875" style="342"/>
    <col min="12289" max="12290" width="3.33203125" style="342" customWidth="1"/>
    <col min="12291" max="12291" width="4.6640625" style="342" customWidth="1"/>
    <col min="12292" max="12292" width="4.33203125" style="342" customWidth="1"/>
    <col min="12293" max="12293" width="7.109375" style="342" customWidth="1"/>
    <col min="12294" max="12294" width="12.6640625" style="342" customWidth="1"/>
    <col min="12295" max="12295" width="2.6640625" style="342" customWidth="1"/>
    <col min="12296" max="12296" width="5" style="342" customWidth="1"/>
    <col min="12297" max="12297" width="5.88671875" style="342" customWidth="1"/>
    <col min="12298" max="12298" width="1.6640625" style="342" customWidth="1"/>
    <col min="12299" max="12299" width="10.6640625" style="342" customWidth="1"/>
    <col min="12300" max="12300" width="1.6640625" style="342" customWidth="1"/>
    <col min="12301" max="12301" width="10.6640625" style="342" customWidth="1"/>
    <col min="12302" max="12302" width="1.6640625" style="342" customWidth="1"/>
    <col min="12303" max="12303" width="10.6640625" style="342" customWidth="1"/>
    <col min="12304" max="12304" width="1.6640625" style="342" customWidth="1"/>
    <col min="12305" max="12305" width="10.6640625" style="342" customWidth="1"/>
    <col min="12306" max="12306" width="1.6640625" style="342" customWidth="1"/>
    <col min="12307" max="12307" width="8.88671875" style="342"/>
    <col min="12308" max="12308" width="8.6640625" style="342" customWidth="1"/>
    <col min="12309" max="12309" width="0" style="342" hidden="1" customWidth="1"/>
    <col min="12310" max="12310" width="5.6640625" style="342" customWidth="1"/>
    <col min="12311" max="12544" width="8.88671875" style="342"/>
    <col min="12545" max="12546" width="3.33203125" style="342" customWidth="1"/>
    <col min="12547" max="12547" width="4.6640625" style="342" customWidth="1"/>
    <col min="12548" max="12548" width="4.33203125" style="342" customWidth="1"/>
    <col min="12549" max="12549" width="7.109375" style="342" customWidth="1"/>
    <col min="12550" max="12550" width="12.6640625" style="342" customWidth="1"/>
    <col min="12551" max="12551" width="2.6640625" style="342" customWidth="1"/>
    <col min="12552" max="12552" width="5" style="342" customWidth="1"/>
    <col min="12553" max="12553" width="5.88671875" style="342" customWidth="1"/>
    <col min="12554" max="12554" width="1.6640625" style="342" customWidth="1"/>
    <col min="12555" max="12555" width="10.6640625" style="342" customWidth="1"/>
    <col min="12556" max="12556" width="1.6640625" style="342" customWidth="1"/>
    <col min="12557" max="12557" width="10.6640625" style="342" customWidth="1"/>
    <col min="12558" max="12558" width="1.6640625" style="342" customWidth="1"/>
    <col min="12559" max="12559" width="10.6640625" style="342" customWidth="1"/>
    <col min="12560" max="12560" width="1.6640625" style="342" customWidth="1"/>
    <col min="12561" max="12561" width="10.6640625" style="342" customWidth="1"/>
    <col min="12562" max="12562" width="1.6640625" style="342" customWidth="1"/>
    <col min="12563" max="12563" width="8.88671875" style="342"/>
    <col min="12564" max="12564" width="8.6640625" style="342" customWidth="1"/>
    <col min="12565" max="12565" width="0" style="342" hidden="1" customWidth="1"/>
    <col min="12566" max="12566" width="5.6640625" style="342" customWidth="1"/>
    <col min="12567" max="12800" width="8.88671875" style="342"/>
    <col min="12801" max="12802" width="3.33203125" style="342" customWidth="1"/>
    <col min="12803" max="12803" width="4.6640625" style="342" customWidth="1"/>
    <col min="12804" max="12804" width="4.33203125" style="342" customWidth="1"/>
    <col min="12805" max="12805" width="7.109375" style="342" customWidth="1"/>
    <col min="12806" max="12806" width="12.6640625" style="342" customWidth="1"/>
    <col min="12807" max="12807" width="2.6640625" style="342" customWidth="1"/>
    <col min="12808" max="12808" width="5" style="342" customWidth="1"/>
    <col min="12809" max="12809" width="5.88671875" style="342" customWidth="1"/>
    <col min="12810" max="12810" width="1.6640625" style="342" customWidth="1"/>
    <col min="12811" max="12811" width="10.6640625" style="342" customWidth="1"/>
    <col min="12812" max="12812" width="1.6640625" style="342" customWidth="1"/>
    <col min="12813" max="12813" width="10.6640625" style="342" customWidth="1"/>
    <col min="12814" max="12814" width="1.6640625" style="342" customWidth="1"/>
    <col min="12815" max="12815" width="10.6640625" style="342" customWidth="1"/>
    <col min="12816" max="12816" width="1.6640625" style="342" customWidth="1"/>
    <col min="12817" max="12817" width="10.6640625" style="342" customWidth="1"/>
    <col min="12818" max="12818" width="1.6640625" style="342" customWidth="1"/>
    <col min="12819" max="12819" width="8.88671875" style="342"/>
    <col min="12820" max="12820" width="8.6640625" style="342" customWidth="1"/>
    <col min="12821" max="12821" width="0" style="342" hidden="1" customWidth="1"/>
    <col min="12822" max="12822" width="5.6640625" style="342" customWidth="1"/>
    <col min="12823" max="13056" width="8.88671875" style="342"/>
    <col min="13057" max="13058" width="3.33203125" style="342" customWidth="1"/>
    <col min="13059" max="13059" width="4.6640625" style="342" customWidth="1"/>
    <col min="13060" max="13060" width="4.33203125" style="342" customWidth="1"/>
    <col min="13061" max="13061" width="7.109375" style="342" customWidth="1"/>
    <col min="13062" max="13062" width="12.6640625" style="342" customWidth="1"/>
    <col min="13063" max="13063" width="2.6640625" style="342" customWidth="1"/>
    <col min="13064" max="13064" width="5" style="342" customWidth="1"/>
    <col min="13065" max="13065" width="5.88671875" style="342" customWidth="1"/>
    <col min="13066" max="13066" width="1.6640625" style="342" customWidth="1"/>
    <col min="13067" max="13067" width="10.6640625" style="342" customWidth="1"/>
    <col min="13068" max="13068" width="1.6640625" style="342" customWidth="1"/>
    <col min="13069" max="13069" width="10.6640625" style="342" customWidth="1"/>
    <col min="13070" max="13070" width="1.6640625" style="342" customWidth="1"/>
    <col min="13071" max="13071" width="10.6640625" style="342" customWidth="1"/>
    <col min="13072" max="13072" width="1.6640625" style="342" customWidth="1"/>
    <col min="13073" max="13073" width="10.6640625" style="342" customWidth="1"/>
    <col min="13074" max="13074" width="1.6640625" style="342" customWidth="1"/>
    <col min="13075" max="13075" width="8.88671875" style="342"/>
    <col min="13076" max="13076" width="8.6640625" style="342" customWidth="1"/>
    <col min="13077" max="13077" width="0" style="342" hidden="1" customWidth="1"/>
    <col min="13078" max="13078" width="5.6640625" style="342" customWidth="1"/>
    <col min="13079" max="13312" width="8.88671875" style="342"/>
    <col min="13313" max="13314" width="3.33203125" style="342" customWidth="1"/>
    <col min="13315" max="13315" width="4.6640625" style="342" customWidth="1"/>
    <col min="13316" max="13316" width="4.33203125" style="342" customWidth="1"/>
    <col min="13317" max="13317" width="7.109375" style="342" customWidth="1"/>
    <col min="13318" max="13318" width="12.6640625" style="342" customWidth="1"/>
    <col min="13319" max="13319" width="2.6640625" style="342" customWidth="1"/>
    <col min="13320" max="13320" width="5" style="342" customWidth="1"/>
    <col min="13321" max="13321" width="5.88671875" style="342" customWidth="1"/>
    <col min="13322" max="13322" width="1.6640625" style="342" customWidth="1"/>
    <col min="13323" max="13323" width="10.6640625" style="342" customWidth="1"/>
    <col min="13324" max="13324" width="1.6640625" style="342" customWidth="1"/>
    <col min="13325" max="13325" width="10.6640625" style="342" customWidth="1"/>
    <col min="13326" max="13326" width="1.6640625" style="342" customWidth="1"/>
    <col min="13327" max="13327" width="10.6640625" style="342" customWidth="1"/>
    <col min="13328" max="13328" width="1.6640625" style="342" customWidth="1"/>
    <col min="13329" max="13329" width="10.6640625" style="342" customWidth="1"/>
    <col min="13330" max="13330" width="1.6640625" style="342" customWidth="1"/>
    <col min="13331" max="13331" width="8.88671875" style="342"/>
    <col min="13332" max="13332" width="8.6640625" style="342" customWidth="1"/>
    <col min="13333" max="13333" width="0" style="342" hidden="1" customWidth="1"/>
    <col min="13334" max="13334" width="5.6640625" style="342" customWidth="1"/>
    <col min="13335" max="13568" width="8.88671875" style="342"/>
    <col min="13569" max="13570" width="3.33203125" style="342" customWidth="1"/>
    <col min="13571" max="13571" width="4.6640625" style="342" customWidth="1"/>
    <col min="13572" max="13572" width="4.33203125" style="342" customWidth="1"/>
    <col min="13573" max="13573" width="7.109375" style="342" customWidth="1"/>
    <col min="13574" max="13574" width="12.6640625" style="342" customWidth="1"/>
    <col min="13575" max="13575" width="2.6640625" style="342" customWidth="1"/>
    <col min="13576" max="13576" width="5" style="342" customWidth="1"/>
    <col min="13577" max="13577" width="5.88671875" style="342" customWidth="1"/>
    <col min="13578" max="13578" width="1.6640625" style="342" customWidth="1"/>
    <col min="13579" max="13579" width="10.6640625" style="342" customWidth="1"/>
    <col min="13580" max="13580" width="1.6640625" style="342" customWidth="1"/>
    <col min="13581" max="13581" width="10.6640625" style="342" customWidth="1"/>
    <col min="13582" max="13582" width="1.6640625" style="342" customWidth="1"/>
    <col min="13583" max="13583" width="10.6640625" style="342" customWidth="1"/>
    <col min="13584" max="13584" width="1.6640625" style="342" customWidth="1"/>
    <col min="13585" max="13585" width="10.6640625" style="342" customWidth="1"/>
    <col min="13586" max="13586" width="1.6640625" style="342" customWidth="1"/>
    <col min="13587" max="13587" width="8.88671875" style="342"/>
    <col min="13588" max="13588" width="8.6640625" style="342" customWidth="1"/>
    <col min="13589" max="13589" width="0" style="342" hidden="1" customWidth="1"/>
    <col min="13590" max="13590" width="5.6640625" style="342" customWidth="1"/>
    <col min="13591" max="13824" width="8.88671875" style="342"/>
    <col min="13825" max="13826" width="3.33203125" style="342" customWidth="1"/>
    <col min="13827" max="13827" width="4.6640625" style="342" customWidth="1"/>
    <col min="13828" max="13828" width="4.33203125" style="342" customWidth="1"/>
    <col min="13829" max="13829" width="7.109375" style="342" customWidth="1"/>
    <col min="13830" max="13830" width="12.6640625" style="342" customWidth="1"/>
    <col min="13831" max="13831" width="2.6640625" style="342" customWidth="1"/>
    <col min="13832" max="13832" width="5" style="342" customWidth="1"/>
    <col min="13833" max="13833" width="5.88671875" style="342" customWidth="1"/>
    <col min="13834" max="13834" width="1.6640625" style="342" customWidth="1"/>
    <col min="13835" max="13835" width="10.6640625" style="342" customWidth="1"/>
    <col min="13836" max="13836" width="1.6640625" style="342" customWidth="1"/>
    <col min="13837" max="13837" width="10.6640625" style="342" customWidth="1"/>
    <col min="13838" max="13838" width="1.6640625" style="342" customWidth="1"/>
    <col min="13839" max="13839" width="10.6640625" style="342" customWidth="1"/>
    <col min="13840" max="13840" width="1.6640625" style="342" customWidth="1"/>
    <col min="13841" max="13841" width="10.6640625" style="342" customWidth="1"/>
    <col min="13842" max="13842" width="1.6640625" style="342" customWidth="1"/>
    <col min="13843" max="13843" width="8.88671875" style="342"/>
    <col min="13844" max="13844" width="8.6640625" style="342" customWidth="1"/>
    <col min="13845" max="13845" width="0" style="342" hidden="1" customWidth="1"/>
    <col min="13846" max="13846" width="5.6640625" style="342" customWidth="1"/>
    <col min="13847" max="14080" width="8.88671875" style="342"/>
    <col min="14081" max="14082" width="3.33203125" style="342" customWidth="1"/>
    <col min="14083" max="14083" width="4.6640625" style="342" customWidth="1"/>
    <col min="14084" max="14084" width="4.33203125" style="342" customWidth="1"/>
    <col min="14085" max="14085" width="7.109375" style="342" customWidth="1"/>
    <col min="14086" max="14086" width="12.6640625" style="342" customWidth="1"/>
    <col min="14087" max="14087" width="2.6640625" style="342" customWidth="1"/>
    <col min="14088" max="14088" width="5" style="342" customWidth="1"/>
    <col min="14089" max="14089" width="5.88671875" style="342" customWidth="1"/>
    <col min="14090" max="14090" width="1.6640625" style="342" customWidth="1"/>
    <col min="14091" max="14091" width="10.6640625" style="342" customWidth="1"/>
    <col min="14092" max="14092" width="1.6640625" style="342" customWidth="1"/>
    <col min="14093" max="14093" width="10.6640625" style="342" customWidth="1"/>
    <col min="14094" max="14094" width="1.6640625" style="342" customWidth="1"/>
    <col min="14095" max="14095" width="10.6640625" style="342" customWidth="1"/>
    <col min="14096" max="14096" width="1.6640625" style="342" customWidth="1"/>
    <col min="14097" max="14097" width="10.6640625" style="342" customWidth="1"/>
    <col min="14098" max="14098" width="1.6640625" style="342" customWidth="1"/>
    <col min="14099" max="14099" width="8.88671875" style="342"/>
    <col min="14100" max="14100" width="8.6640625" style="342" customWidth="1"/>
    <col min="14101" max="14101" width="0" style="342" hidden="1" customWidth="1"/>
    <col min="14102" max="14102" width="5.6640625" style="342" customWidth="1"/>
    <col min="14103" max="14336" width="8.88671875" style="342"/>
    <col min="14337" max="14338" width="3.33203125" style="342" customWidth="1"/>
    <col min="14339" max="14339" width="4.6640625" style="342" customWidth="1"/>
    <col min="14340" max="14340" width="4.33203125" style="342" customWidth="1"/>
    <col min="14341" max="14341" width="7.109375" style="342" customWidth="1"/>
    <col min="14342" max="14342" width="12.6640625" style="342" customWidth="1"/>
    <col min="14343" max="14343" width="2.6640625" style="342" customWidth="1"/>
    <col min="14344" max="14344" width="5" style="342" customWidth="1"/>
    <col min="14345" max="14345" width="5.88671875" style="342" customWidth="1"/>
    <col min="14346" max="14346" width="1.6640625" style="342" customWidth="1"/>
    <col min="14347" max="14347" width="10.6640625" style="342" customWidth="1"/>
    <col min="14348" max="14348" width="1.6640625" style="342" customWidth="1"/>
    <col min="14349" max="14349" width="10.6640625" style="342" customWidth="1"/>
    <col min="14350" max="14350" width="1.6640625" style="342" customWidth="1"/>
    <col min="14351" max="14351" width="10.6640625" style="342" customWidth="1"/>
    <col min="14352" max="14352" width="1.6640625" style="342" customWidth="1"/>
    <col min="14353" max="14353" width="10.6640625" style="342" customWidth="1"/>
    <col min="14354" max="14354" width="1.6640625" style="342" customWidth="1"/>
    <col min="14355" max="14355" width="8.88671875" style="342"/>
    <col min="14356" max="14356" width="8.6640625" style="342" customWidth="1"/>
    <col min="14357" max="14357" width="0" style="342" hidden="1" customWidth="1"/>
    <col min="14358" max="14358" width="5.6640625" style="342" customWidth="1"/>
    <col min="14359" max="14592" width="8.88671875" style="342"/>
    <col min="14593" max="14594" width="3.33203125" style="342" customWidth="1"/>
    <col min="14595" max="14595" width="4.6640625" style="342" customWidth="1"/>
    <col min="14596" max="14596" width="4.33203125" style="342" customWidth="1"/>
    <col min="14597" max="14597" width="7.109375" style="342" customWidth="1"/>
    <col min="14598" max="14598" width="12.6640625" style="342" customWidth="1"/>
    <col min="14599" max="14599" width="2.6640625" style="342" customWidth="1"/>
    <col min="14600" max="14600" width="5" style="342" customWidth="1"/>
    <col min="14601" max="14601" width="5.88671875" style="342" customWidth="1"/>
    <col min="14602" max="14602" width="1.6640625" style="342" customWidth="1"/>
    <col min="14603" max="14603" width="10.6640625" style="342" customWidth="1"/>
    <col min="14604" max="14604" width="1.6640625" style="342" customWidth="1"/>
    <col min="14605" max="14605" width="10.6640625" style="342" customWidth="1"/>
    <col min="14606" max="14606" width="1.6640625" style="342" customWidth="1"/>
    <col min="14607" max="14607" width="10.6640625" style="342" customWidth="1"/>
    <col min="14608" max="14608" width="1.6640625" style="342" customWidth="1"/>
    <col min="14609" max="14609" width="10.6640625" style="342" customWidth="1"/>
    <col min="14610" max="14610" width="1.6640625" style="342" customWidth="1"/>
    <col min="14611" max="14611" width="8.88671875" style="342"/>
    <col min="14612" max="14612" width="8.6640625" style="342" customWidth="1"/>
    <col min="14613" max="14613" width="0" style="342" hidden="1" customWidth="1"/>
    <col min="14614" max="14614" width="5.6640625" style="342" customWidth="1"/>
    <col min="14615" max="14848" width="8.88671875" style="342"/>
    <col min="14849" max="14850" width="3.33203125" style="342" customWidth="1"/>
    <col min="14851" max="14851" width="4.6640625" style="342" customWidth="1"/>
    <col min="14852" max="14852" width="4.33203125" style="342" customWidth="1"/>
    <col min="14853" max="14853" width="7.109375" style="342" customWidth="1"/>
    <col min="14854" max="14854" width="12.6640625" style="342" customWidth="1"/>
    <col min="14855" max="14855" width="2.6640625" style="342" customWidth="1"/>
    <col min="14856" max="14856" width="5" style="342" customWidth="1"/>
    <col min="14857" max="14857" width="5.88671875" style="342" customWidth="1"/>
    <col min="14858" max="14858" width="1.6640625" style="342" customWidth="1"/>
    <col min="14859" max="14859" width="10.6640625" style="342" customWidth="1"/>
    <col min="14860" max="14860" width="1.6640625" style="342" customWidth="1"/>
    <col min="14861" max="14861" width="10.6640625" style="342" customWidth="1"/>
    <col min="14862" max="14862" width="1.6640625" style="342" customWidth="1"/>
    <col min="14863" max="14863" width="10.6640625" style="342" customWidth="1"/>
    <col min="14864" max="14864" width="1.6640625" style="342" customWidth="1"/>
    <col min="14865" max="14865" width="10.6640625" style="342" customWidth="1"/>
    <col min="14866" max="14866" width="1.6640625" style="342" customWidth="1"/>
    <col min="14867" max="14867" width="8.88671875" style="342"/>
    <col min="14868" max="14868" width="8.6640625" style="342" customWidth="1"/>
    <col min="14869" max="14869" width="0" style="342" hidden="1" customWidth="1"/>
    <col min="14870" max="14870" width="5.6640625" style="342" customWidth="1"/>
    <col min="14871" max="15104" width="8.88671875" style="342"/>
    <col min="15105" max="15106" width="3.33203125" style="342" customWidth="1"/>
    <col min="15107" max="15107" width="4.6640625" style="342" customWidth="1"/>
    <col min="15108" max="15108" width="4.33203125" style="342" customWidth="1"/>
    <col min="15109" max="15109" width="7.109375" style="342" customWidth="1"/>
    <col min="15110" max="15110" width="12.6640625" style="342" customWidth="1"/>
    <col min="15111" max="15111" width="2.6640625" style="342" customWidth="1"/>
    <col min="15112" max="15112" width="5" style="342" customWidth="1"/>
    <col min="15113" max="15113" width="5.88671875" style="342" customWidth="1"/>
    <col min="15114" max="15114" width="1.6640625" style="342" customWidth="1"/>
    <col min="15115" max="15115" width="10.6640625" style="342" customWidth="1"/>
    <col min="15116" max="15116" width="1.6640625" style="342" customWidth="1"/>
    <col min="15117" max="15117" width="10.6640625" style="342" customWidth="1"/>
    <col min="15118" max="15118" width="1.6640625" style="342" customWidth="1"/>
    <col min="15119" max="15119" width="10.6640625" style="342" customWidth="1"/>
    <col min="15120" max="15120" width="1.6640625" style="342" customWidth="1"/>
    <col min="15121" max="15121" width="10.6640625" style="342" customWidth="1"/>
    <col min="15122" max="15122" width="1.6640625" style="342" customWidth="1"/>
    <col min="15123" max="15123" width="8.88671875" style="342"/>
    <col min="15124" max="15124" width="8.6640625" style="342" customWidth="1"/>
    <col min="15125" max="15125" width="0" style="342" hidden="1" customWidth="1"/>
    <col min="15126" max="15126" width="5.6640625" style="342" customWidth="1"/>
    <col min="15127" max="15360" width="8.88671875" style="342"/>
    <col min="15361" max="15362" width="3.33203125" style="342" customWidth="1"/>
    <col min="15363" max="15363" width="4.6640625" style="342" customWidth="1"/>
    <col min="15364" max="15364" width="4.33203125" style="342" customWidth="1"/>
    <col min="15365" max="15365" width="7.109375" style="342" customWidth="1"/>
    <col min="15366" max="15366" width="12.6640625" style="342" customWidth="1"/>
    <col min="15367" max="15367" width="2.6640625" style="342" customWidth="1"/>
    <col min="15368" max="15368" width="5" style="342" customWidth="1"/>
    <col min="15369" max="15369" width="5.88671875" style="342" customWidth="1"/>
    <col min="15370" max="15370" width="1.6640625" style="342" customWidth="1"/>
    <col min="15371" max="15371" width="10.6640625" style="342" customWidth="1"/>
    <col min="15372" max="15372" width="1.6640625" style="342" customWidth="1"/>
    <col min="15373" max="15373" width="10.6640625" style="342" customWidth="1"/>
    <col min="15374" max="15374" width="1.6640625" style="342" customWidth="1"/>
    <col min="15375" max="15375" width="10.6640625" style="342" customWidth="1"/>
    <col min="15376" max="15376" width="1.6640625" style="342" customWidth="1"/>
    <col min="15377" max="15377" width="10.6640625" style="342" customWidth="1"/>
    <col min="15378" max="15378" width="1.6640625" style="342" customWidth="1"/>
    <col min="15379" max="15379" width="8.88671875" style="342"/>
    <col min="15380" max="15380" width="8.6640625" style="342" customWidth="1"/>
    <col min="15381" max="15381" width="0" style="342" hidden="1" customWidth="1"/>
    <col min="15382" max="15382" width="5.6640625" style="342" customWidth="1"/>
    <col min="15383" max="15616" width="8.88671875" style="342"/>
    <col min="15617" max="15618" width="3.33203125" style="342" customWidth="1"/>
    <col min="15619" max="15619" width="4.6640625" style="342" customWidth="1"/>
    <col min="15620" max="15620" width="4.33203125" style="342" customWidth="1"/>
    <col min="15621" max="15621" width="7.109375" style="342" customWidth="1"/>
    <col min="15622" max="15622" width="12.6640625" style="342" customWidth="1"/>
    <col min="15623" max="15623" width="2.6640625" style="342" customWidth="1"/>
    <col min="15624" max="15624" width="5" style="342" customWidth="1"/>
    <col min="15625" max="15625" width="5.88671875" style="342" customWidth="1"/>
    <col min="15626" max="15626" width="1.6640625" style="342" customWidth="1"/>
    <col min="15627" max="15627" width="10.6640625" style="342" customWidth="1"/>
    <col min="15628" max="15628" width="1.6640625" style="342" customWidth="1"/>
    <col min="15629" max="15629" width="10.6640625" style="342" customWidth="1"/>
    <col min="15630" max="15630" width="1.6640625" style="342" customWidth="1"/>
    <col min="15631" max="15631" width="10.6640625" style="342" customWidth="1"/>
    <col min="15632" max="15632" width="1.6640625" style="342" customWidth="1"/>
    <col min="15633" max="15633" width="10.6640625" style="342" customWidth="1"/>
    <col min="15634" max="15634" width="1.6640625" style="342" customWidth="1"/>
    <col min="15635" max="15635" width="8.88671875" style="342"/>
    <col min="15636" max="15636" width="8.6640625" style="342" customWidth="1"/>
    <col min="15637" max="15637" width="0" style="342" hidden="1" customWidth="1"/>
    <col min="15638" max="15638" width="5.6640625" style="342" customWidth="1"/>
    <col min="15639" max="15872" width="8.88671875" style="342"/>
    <col min="15873" max="15874" width="3.33203125" style="342" customWidth="1"/>
    <col min="15875" max="15875" width="4.6640625" style="342" customWidth="1"/>
    <col min="15876" max="15876" width="4.33203125" style="342" customWidth="1"/>
    <col min="15877" max="15877" width="7.109375" style="342" customWidth="1"/>
    <col min="15878" max="15878" width="12.6640625" style="342" customWidth="1"/>
    <col min="15879" max="15879" width="2.6640625" style="342" customWidth="1"/>
    <col min="15880" max="15880" width="5" style="342" customWidth="1"/>
    <col min="15881" max="15881" width="5.88671875" style="342" customWidth="1"/>
    <col min="15882" max="15882" width="1.6640625" style="342" customWidth="1"/>
    <col min="15883" max="15883" width="10.6640625" style="342" customWidth="1"/>
    <col min="15884" max="15884" width="1.6640625" style="342" customWidth="1"/>
    <col min="15885" max="15885" width="10.6640625" style="342" customWidth="1"/>
    <col min="15886" max="15886" width="1.6640625" style="342" customWidth="1"/>
    <col min="15887" max="15887" width="10.6640625" style="342" customWidth="1"/>
    <col min="15888" max="15888" width="1.6640625" style="342" customWidth="1"/>
    <col min="15889" max="15889" width="10.6640625" style="342" customWidth="1"/>
    <col min="15890" max="15890" width="1.6640625" style="342" customWidth="1"/>
    <col min="15891" max="15891" width="8.88671875" style="342"/>
    <col min="15892" max="15892" width="8.6640625" style="342" customWidth="1"/>
    <col min="15893" max="15893" width="0" style="342" hidden="1" customWidth="1"/>
    <col min="15894" max="15894" width="5.6640625" style="342" customWidth="1"/>
    <col min="15895" max="16128" width="8.88671875" style="342"/>
    <col min="16129" max="16130" width="3.33203125" style="342" customWidth="1"/>
    <col min="16131" max="16131" width="4.6640625" style="342" customWidth="1"/>
    <col min="16132" max="16132" width="4.33203125" style="342" customWidth="1"/>
    <col min="16133" max="16133" width="7.109375" style="342" customWidth="1"/>
    <col min="16134" max="16134" width="12.6640625" style="342" customWidth="1"/>
    <col min="16135" max="16135" width="2.6640625" style="342" customWidth="1"/>
    <col min="16136" max="16136" width="5" style="342" customWidth="1"/>
    <col min="16137" max="16137" width="5.88671875" style="342" customWidth="1"/>
    <col min="16138" max="16138" width="1.6640625" style="342" customWidth="1"/>
    <col min="16139" max="16139" width="10.6640625" style="342" customWidth="1"/>
    <col min="16140" max="16140" width="1.6640625" style="342" customWidth="1"/>
    <col min="16141" max="16141" width="10.6640625" style="342" customWidth="1"/>
    <col min="16142" max="16142" width="1.6640625" style="342" customWidth="1"/>
    <col min="16143" max="16143" width="10.6640625" style="342" customWidth="1"/>
    <col min="16144" max="16144" width="1.6640625" style="342" customWidth="1"/>
    <col min="16145" max="16145" width="10.6640625" style="342" customWidth="1"/>
    <col min="16146" max="16146" width="1.6640625" style="342" customWidth="1"/>
    <col min="16147" max="16147" width="8.88671875" style="342"/>
    <col min="16148" max="16148" width="8.6640625" style="342" customWidth="1"/>
    <col min="16149" max="16149" width="0" style="342" hidden="1" customWidth="1"/>
    <col min="16150" max="16150" width="5.6640625" style="342" customWidth="1"/>
    <col min="16151" max="16384" width="8.88671875" style="342"/>
  </cols>
  <sheetData>
    <row r="1" spans="1:21" s="190" customFormat="1" ht="21.75" customHeight="1" x14ac:dyDescent="0.4">
      <c r="A1" s="188" t="str">
        <f>[1]Altalanos!$A$6</f>
        <v>Fehérvár Kupa</v>
      </c>
      <c r="B1" s="189"/>
      <c r="I1" s="191"/>
      <c r="J1" s="192"/>
      <c r="K1" s="193" t="s">
        <v>140</v>
      </c>
      <c r="L1" s="193"/>
      <c r="M1" s="194"/>
      <c r="N1" s="192"/>
      <c r="O1" s="192"/>
      <c r="P1" s="192" t="s">
        <v>141</v>
      </c>
      <c r="R1" s="192"/>
    </row>
    <row r="2" spans="1:21" s="198" customFormat="1" x14ac:dyDescent="0.25">
      <c r="A2" s="195" t="s">
        <v>2</v>
      </c>
      <c r="B2" s="196"/>
      <c r="C2" s="196"/>
      <c r="D2" s="196"/>
      <c r="E2" s="196"/>
      <c r="F2" s="344" t="str">
        <f>[1]Altalanos!$B$8</f>
        <v>L16</v>
      </c>
      <c r="G2" s="197"/>
      <c r="J2" s="199"/>
      <c r="K2" s="193"/>
      <c r="L2" s="193"/>
      <c r="M2" s="193"/>
      <c r="N2" s="199"/>
      <c r="P2" s="199"/>
      <c r="R2" s="199"/>
    </row>
    <row r="3" spans="1:21" s="206" customFormat="1" ht="10.5" customHeight="1" x14ac:dyDescent="0.25">
      <c r="A3" s="200" t="s">
        <v>4</v>
      </c>
      <c r="B3" s="200"/>
      <c r="C3" s="200"/>
      <c r="D3" s="200"/>
      <c r="E3" s="200"/>
      <c r="F3" s="200"/>
      <c r="G3" s="200" t="s">
        <v>5</v>
      </c>
      <c r="H3" s="200"/>
      <c r="I3" s="200"/>
      <c r="J3" s="201"/>
      <c r="K3" s="202" t="s">
        <v>6</v>
      </c>
      <c r="L3" s="203"/>
      <c r="M3" s="204"/>
      <c r="N3" s="201"/>
      <c r="O3" s="200"/>
      <c r="P3" s="201"/>
      <c r="Q3" s="200"/>
      <c r="R3" s="205" t="s">
        <v>7</v>
      </c>
    </row>
    <row r="4" spans="1:21" s="214" customFormat="1" ht="11.25" customHeight="1" thickBot="1" x14ac:dyDescent="0.3">
      <c r="A4" s="366" t="str">
        <f>[1]Altalanos!$A$10</f>
        <v>2022.01-15-17</v>
      </c>
      <c r="B4" s="366"/>
      <c r="C4" s="366"/>
      <c r="D4" s="207"/>
      <c r="E4" s="207"/>
      <c r="F4" s="207"/>
      <c r="G4" s="208" t="str">
        <f>[1]Altalanos!$C$10</f>
        <v>Székesfehérvár</v>
      </c>
      <c r="H4" s="209"/>
      <c r="I4" s="207"/>
      <c r="J4" s="210"/>
      <c r="K4" s="28"/>
      <c r="L4" s="211"/>
      <c r="M4" s="212"/>
      <c r="N4" s="210"/>
      <c r="O4" s="207"/>
      <c r="P4" s="210"/>
      <c r="Q4" s="207"/>
      <c r="R4" s="213" t="str">
        <f>[1]Altalanos!$E$10</f>
        <v>Izmendi Károly</v>
      </c>
    </row>
    <row r="5" spans="1:21" s="206" customFormat="1" ht="9.6" x14ac:dyDescent="0.25">
      <c r="A5" s="215"/>
      <c r="B5" s="216" t="s">
        <v>10</v>
      </c>
      <c r="C5" s="216" t="s">
        <v>142</v>
      </c>
      <c r="D5" s="216" t="s">
        <v>13</v>
      </c>
      <c r="E5" s="217" t="s">
        <v>143</v>
      </c>
      <c r="F5" s="218" t="s">
        <v>14</v>
      </c>
      <c r="G5" s="218" t="s">
        <v>15</v>
      </c>
      <c r="H5" s="218"/>
      <c r="I5" s="218" t="s">
        <v>16</v>
      </c>
      <c r="J5" s="218"/>
      <c r="K5" s="216" t="s">
        <v>17</v>
      </c>
      <c r="L5" s="219"/>
      <c r="M5" s="216" t="s">
        <v>19</v>
      </c>
      <c r="N5" s="219"/>
      <c r="O5" s="216" t="s">
        <v>20</v>
      </c>
      <c r="P5" s="219"/>
      <c r="Q5" s="216" t="s">
        <v>144</v>
      </c>
      <c r="R5" s="220"/>
    </row>
    <row r="6" spans="1:21" s="348" customFormat="1" ht="12.75" customHeight="1" thickBot="1" x14ac:dyDescent="0.3">
      <c r="A6" s="345"/>
      <c r="B6" s="346"/>
      <c r="C6" s="346"/>
      <c r="D6" s="346"/>
      <c r="E6" s="346"/>
      <c r="F6" s="347"/>
      <c r="G6" s="347"/>
      <c r="I6" s="223" t="s">
        <v>227</v>
      </c>
      <c r="J6" s="225"/>
      <c r="K6" s="222" t="s">
        <v>226</v>
      </c>
      <c r="L6" s="225"/>
      <c r="M6" s="222" t="s">
        <v>223</v>
      </c>
      <c r="N6" s="225"/>
      <c r="O6" s="222" t="s">
        <v>222</v>
      </c>
      <c r="P6" s="225"/>
      <c r="Q6" s="222" t="s">
        <v>221</v>
      </c>
      <c r="R6" s="349"/>
    </row>
    <row r="7" spans="1:21" s="238" customFormat="1" ht="10.5" customHeight="1" x14ac:dyDescent="0.25">
      <c r="A7" s="227">
        <v>1</v>
      </c>
      <c r="B7" s="228">
        <f>IF($D7="","",VLOOKUP($D7,'[1]L16P elokeszito'!$A$7:$P$23,14))</f>
        <v>0</v>
      </c>
      <c r="C7" s="228">
        <f>IF($D7="","",VLOOKUP($D7,'[1]L16P elokeszito'!$A$7:$P$33,15))</f>
        <v>9</v>
      </c>
      <c r="D7" s="229">
        <v>1</v>
      </c>
      <c r="E7" s="230" t="str">
        <f>UPPER(IF($D7="","",VLOOKUP($D7,'[1]L16P elokeszito'!$A$7:$P$33,5)))</f>
        <v>"0712140</v>
      </c>
      <c r="F7" s="231" t="str">
        <f>UPPER(IF($D7="","",VLOOKUP($D7,'[1]L16P elokeszito'!$A$7:$P$33,2)))</f>
        <v>BAK-SZABÓ</v>
      </c>
      <c r="G7" s="231" t="str">
        <f>IF($D7="","",VLOOKUP($D7,'[1]L16P elokeszito'!$A$7:$P$33,3))</f>
        <v>Norina</v>
      </c>
      <c r="H7" s="232"/>
      <c r="I7" s="231" t="str">
        <f>IF($D7="","",VLOOKUP($D7,'[1]L16P elokeszito'!$A$7:$P$33,4))</f>
        <v>Top Sport</v>
      </c>
      <c r="J7" s="233"/>
      <c r="K7" s="234"/>
      <c r="L7" s="235"/>
      <c r="M7" s="234"/>
      <c r="N7" s="235"/>
      <c r="O7" s="234"/>
      <c r="P7" s="235"/>
      <c r="Q7" s="234"/>
      <c r="R7" s="236"/>
      <c r="S7" s="237"/>
      <c r="U7" s="239" t="str">
        <f>[1]Birók!P21</f>
        <v>Bíró</v>
      </c>
    </row>
    <row r="8" spans="1:21" s="238" customFormat="1" ht="9.6" customHeight="1" x14ac:dyDescent="0.25">
      <c r="A8" s="240"/>
      <c r="B8" s="241"/>
      <c r="C8" s="241"/>
      <c r="D8" s="241"/>
      <c r="E8" s="230" t="str">
        <f>UPPER(IF($D7="","",VLOOKUP($D7,'[1]L16P elokeszito'!$A$7:$P$33,11)))</f>
        <v>"060708</v>
      </c>
      <c r="F8" s="231" t="str">
        <f>UPPER(IF($D7="","",VLOOKUP($D7,'[1]L16P elokeszito'!$A$7:$P$33,8)))</f>
        <v>KOMLÓDI</v>
      </c>
      <c r="G8" s="231" t="str">
        <f>IF($D7="","",VLOOKUP($D7,'[1]L16P elokeszito'!$A$7:$P$33,9))</f>
        <v>Kiara</v>
      </c>
      <c r="H8" s="232"/>
      <c r="I8" s="231" t="str">
        <f>IF($D7="","",VLOOKUP($D7,'[1]L16P elokeszito'!$A$7:$P$33,10))</f>
        <v>PG Tenisz</v>
      </c>
      <c r="J8" s="242"/>
      <c r="K8" s="243" t="str">
        <f>IF(J8="a",F7,IF(J8="b",F9,""))</f>
        <v/>
      </c>
      <c r="L8" s="235"/>
      <c r="M8" s="234"/>
      <c r="N8" s="235"/>
      <c r="O8" s="234"/>
      <c r="P8" s="235"/>
      <c r="Q8" s="234"/>
      <c r="R8" s="236"/>
      <c r="S8" s="237"/>
      <c r="U8" s="244" t="str">
        <f>[1]Birók!P22</f>
        <v>M Ujszászi</v>
      </c>
    </row>
    <row r="9" spans="1:21" s="238" customFormat="1" ht="9.6" customHeight="1" x14ac:dyDescent="0.25">
      <c r="A9" s="240"/>
      <c r="B9" s="245"/>
      <c r="C9" s="245"/>
      <c r="D9" s="245"/>
      <c r="E9" s="246"/>
      <c r="F9" s="247"/>
      <c r="G9" s="247"/>
      <c r="H9" s="248"/>
      <c r="I9" s="247"/>
      <c r="J9" s="249"/>
      <c r="K9" s="250" t="str">
        <f>UPPER(IF(OR(J10="a",J10="as"),F7,IF(OR(J10="b",J10="bs"),F11,)))</f>
        <v>BAK-SZABÓ</v>
      </c>
      <c r="L9" s="251"/>
      <c r="M9" s="234"/>
      <c r="N9" s="235"/>
      <c r="O9" s="234"/>
      <c r="P9" s="235"/>
      <c r="Q9" s="234"/>
      <c r="R9" s="236"/>
      <c r="S9" s="237"/>
      <c r="U9" s="244" t="str">
        <f>[1]Birók!P23</f>
        <v xml:space="preserve"> </v>
      </c>
    </row>
    <row r="10" spans="1:21" s="238" customFormat="1" ht="9.6" customHeight="1" x14ac:dyDescent="0.25">
      <c r="A10" s="240"/>
      <c r="B10" s="245"/>
      <c r="C10" s="245"/>
      <c r="D10" s="245"/>
      <c r="E10" s="252"/>
      <c r="F10" s="247"/>
      <c r="G10" s="247"/>
      <c r="H10" s="253"/>
      <c r="I10" s="254" t="s">
        <v>24</v>
      </c>
      <c r="J10" s="255" t="s">
        <v>25</v>
      </c>
      <c r="K10" s="256" t="str">
        <f>UPPER(IF(OR(J10="a",J10="as"),F8,IF(OR(J10="b",J10="bs"),F12,)))</f>
        <v>KOMLÓDI</v>
      </c>
      <c r="L10" s="257"/>
      <c r="M10" s="234"/>
      <c r="N10" s="235"/>
      <c r="O10" s="234"/>
      <c r="P10" s="235"/>
      <c r="Q10" s="234"/>
      <c r="R10" s="236"/>
      <c r="S10" s="237"/>
      <c r="U10" s="244" t="str">
        <f>[1]Birók!P24</f>
        <v xml:space="preserve"> </v>
      </c>
    </row>
    <row r="11" spans="1:21" s="238" customFormat="1" ht="9.6" customHeight="1" x14ac:dyDescent="0.25">
      <c r="A11" s="240">
        <v>2</v>
      </c>
      <c r="B11" s="228" t="str">
        <f>IF($D11="","",VLOOKUP($D11,'[1]L16P elokeszito'!$A$7:$P$23,14))</f>
        <v/>
      </c>
      <c r="C11" s="228" t="str">
        <f>IF($D11="","",VLOOKUP($D11,'[1]L16P elokeszito'!$A$7:$P$33,15))</f>
        <v/>
      </c>
      <c r="D11" s="229"/>
      <c r="E11" s="258" t="s">
        <v>31</v>
      </c>
      <c r="F11" s="259" t="str">
        <f>UPPER(IF($D11="","",VLOOKUP($D11,'[1]L16P elokeszito'!$A$7:$P$33,2)))</f>
        <v/>
      </c>
      <c r="G11" s="259" t="str">
        <f>IF($D11="","",VLOOKUP($D11,'[1]L16P elokeszito'!$A$7:$P$33,3))</f>
        <v/>
      </c>
      <c r="H11" s="260"/>
      <c r="I11" s="259" t="str">
        <f>IF($D11="","",VLOOKUP($D11,'[1]L16P elokeszito'!$A$7:$P$33,4))</f>
        <v/>
      </c>
      <c r="J11" s="261"/>
      <c r="K11" s="234"/>
      <c r="L11" s="262"/>
      <c r="M11" s="263"/>
      <c r="N11" s="251"/>
      <c r="O11" s="234"/>
      <c r="P11" s="235"/>
      <c r="Q11" s="234"/>
      <c r="R11" s="236"/>
      <c r="S11" s="237"/>
      <c r="U11" s="244" t="str">
        <f>[1]Birók!P25</f>
        <v xml:space="preserve"> </v>
      </c>
    </row>
    <row r="12" spans="1:21" s="238" customFormat="1" ht="9.6" customHeight="1" x14ac:dyDescent="0.25">
      <c r="A12" s="240"/>
      <c r="B12" s="241"/>
      <c r="C12" s="241"/>
      <c r="D12" s="241"/>
      <c r="E12" s="258" t="str">
        <f>UPPER(IF($D11="","",VLOOKUP($D11,'[1]L16P elokeszito'!$A$7:$P$33,11)))</f>
        <v/>
      </c>
      <c r="F12" s="259" t="str">
        <f>UPPER(IF($D11="","",VLOOKUP($D11,'[1]L16P elokeszito'!$A$7:$P$33,8)))</f>
        <v/>
      </c>
      <c r="G12" s="259" t="str">
        <f>IF($D11="","",VLOOKUP($D11,'[1]L16P elokeszito'!$A$7:$P$33,9))</f>
        <v/>
      </c>
      <c r="H12" s="260"/>
      <c r="I12" s="259" t="str">
        <f>IF($D11="","",VLOOKUP($D11,'[1]L16P elokeszito'!$A$7:$P$33,10))</f>
        <v/>
      </c>
      <c r="J12" s="242"/>
      <c r="K12" s="234"/>
      <c r="L12" s="262"/>
      <c r="M12" s="264"/>
      <c r="N12" s="265"/>
      <c r="O12" s="234"/>
      <c r="P12" s="235"/>
      <c r="Q12" s="234"/>
      <c r="R12" s="236"/>
      <c r="S12" s="237"/>
      <c r="U12" s="244" t="str">
        <f>[1]Birók!P26</f>
        <v xml:space="preserve"> </v>
      </c>
    </row>
    <row r="13" spans="1:21" s="238" customFormat="1" ht="9.6" customHeight="1" x14ac:dyDescent="0.25">
      <c r="A13" s="240"/>
      <c r="B13" s="245"/>
      <c r="C13" s="245"/>
      <c r="D13" s="266"/>
      <c r="E13" s="267"/>
      <c r="F13" s="247"/>
      <c r="G13" s="247"/>
      <c r="H13" s="253"/>
      <c r="I13" s="247"/>
      <c r="J13" s="268"/>
      <c r="K13" s="234"/>
      <c r="L13" s="249"/>
      <c r="M13" s="250" t="str">
        <f>UPPER(IF(OR(L14="a",L14="as"),K9,IF(OR(L14="b",L14="bs"),K17,)))</f>
        <v>BAK-SZABÓ</v>
      </c>
      <c r="N13" s="235"/>
      <c r="O13" s="234"/>
      <c r="P13" s="235"/>
      <c r="Q13" s="234"/>
      <c r="R13" s="236"/>
      <c r="S13" s="237"/>
      <c r="U13" s="244" t="str">
        <f>[1]Birók!P27</f>
        <v xml:space="preserve"> </v>
      </c>
    </row>
    <row r="14" spans="1:21" s="238" customFormat="1" ht="9.6" customHeight="1" x14ac:dyDescent="0.25">
      <c r="A14" s="240"/>
      <c r="B14" s="245"/>
      <c r="C14" s="245"/>
      <c r="D14" s="266"/>
      <c r="E14" s="267"/>
      <c r="F14" s="247"/>
      <c r="G14" s="247"/>
      <c r="H14" s="253"/>
      <c r="I14" s="247"/>
      <c r="J14" s="268"/>
      <c r="K14" s="269" t="s">
        <v>24</v>
      </c>
      <c r="L14" s="255" t="s">
        <v>25</v>
      </c>
      <c r="M14" s="256" t="str">
        <f>UPPER(IF(OR(L14="a",L14="as"),K10,IF(OR(L14="b",L14="bs"),K18,)))</f>
        <v>KOMLÓDI</v>
      </c>
      <c r="N14" s="257"/>
      <c r="O14" s="234"/>
      <c r="P14" s="235"/>
      <c r="Q14" s="234"/>
      <c r="R14" s="236"/>
      <c r="S14" s="237"/>
      <c r="U14" s="244" t="str">
        <f>[1]Birók!P28</f>
        <v xml:space="preserve"> </v>
      </c>
    </row>
    <row r="15" spans="1:21" s="238" customFormat="1" ht="9.6" customHeight="1" x14ac:dyDescent="0.25">
      <c r="A15" s="270">
        <v>3</v>
      </c>
      <c r="B15" s="228">
        <f>IF($D15="","",VLOOKUP($D15,'[1]L16P elokeszito'!$A$7:$P$23,14))</f>
        <v>0</v>
      </c>
      <c r="C15" s="228">
        <f>IF($D15="","",VLOOKUP($D15,'[1]L16P elokeszito'!$A$7:$P$33,15))</f>
        <v>56</v>
      </c>
      <c r="D15" s="229">
        <v>6</v>
      </c>
      <c r="E15" s="258" t="str">
        <f>UPPER(IF($D15="","",VLOOKUP($D15,'[1]L16P elokeszito'!$A$7:$P$33,5)))</f>
        <v>"0705271</v>
      </c>
      <c r="F15" s="259" t="str">
        <f>UPPER(IF($D15="","",VLOOKUP($D15,'[1]L16P elokeszito'!$A$7:$P$33,2)))</f>
        <v>KOVÁCS-SEBES</v>
      </c>
      <c r="G15" s="259" t="str">
        <f>IF($D15="","",VLOOKUP($D15,'[1]L16P elokeszito'!$A$7:$P$33,3))</f>
        <v>Lili</v>
      </c>
      <c r="H15" s="260"/>
      <c r="I15" s="259" t="str">
        <f>IF($D15="","",VLOOKUP($D15,'[1]L16P elokeszito'!$A$7:$P$33,4))</f>
        <v>MTK</v>
      </c>
      <c r="J15" s="233"/>
      <c r="K15" s="234"/>
      <c r="L15" s="262"/>
      <c r="M15" s="234" t="s">
        <v>172</v>
      </c>
      <c r="N15" s="262"/>
      <c r="O15" s="263"/>
      <c r="P15" s="235"/>
      <c r="Q15" s="234"/>
      <c r="R15" s="236"/>
      <c r="S15" s="237"/>
      <c r="U15" s="244" t="str">
        <f>[1]Birók!P29</f>
        <v xml:space="preserve"> </v>
      </c>
    </row>
    <row r="16" spans="1:21" s="238" customFormat="1" ht="9.6" customHeight="1" thickBot="1" x14ac:dyDescent="0.3">
      <c r="A16" s="240"/>
      <c r="B16" s="241"/>
      <c r="C16" s="241"/>
      <c r="D16" s="241"/>
      <c r="E16" s="258" t="str">
        <f>UPPER(IF($D15="","",VLOOKUP($D15,'[1]L16P elokeszito'!$A$7:$P$33,11)))</f>
        <v>"0708150</v>
      </c>
      <c r="F16" s="259" t="str">
        <f>UPPER(IF($D15="","",VLOOKUP($D15,'[1]L16P elokeszito'!$A$7:$P$33,8)))</f>
        <v>BURKUS BELLA</v>
      </c>
      <c r="G16" s="259" t="str">
        <f>IF($D15="","",VLOOKUP($D15,'[1]L16P elokeszito'!$A$7:$P$33,9))</f>
        <v>Mária</v>
      </c>
      <c r="H16" s="260"/>
      <c r="I16" s="259" t="str">
        <f>IF($D15="","",VLOOKUP($D15,'[1]L16P elokeszito'!$A$7:$P$33,10))</f>
        <v>Next TA</v>
      </c>
      <c r="J16" s="242"/>
      <c r="K16" s="243" t="str">
        <f>IF(J16="a",F15,IF(J16="b",F17,""))</f>
        <v/>
      </c>
      <c r="L16" s="262"/>
      <c r="M16" s="234"/>
      <c r="N16" s="262"/>
      <c r="O16" s="234"/>
      <c r="P16" s="235"/>
      <c r="Q16" s="234"/>
      <c r="R16" s="236"/>
      <c r="S16" s="237"/>
      <c r="U16" s="271" t="str">
        <f>[1]Birók!P30</f>
        <v>Egyik sem</v>
      </c>
    </row>
    <row r="17" spans="1:19" s="238" customFormat="1" ht="9.6" customHeight="1" x14ac:dyDescent="0.25">
      <c r="A17" s="240"/>
      <c r="B17" s="245"/>
      <c r="C17" s="245"/>
      <c r="D17" s="266"/>
      <c r="E17" s="267"/>
      <c r="F17" s="247"/>
      <c r="G17" s="247"/>
      <c r="H17" s="253"/>
      <c r="I17" s="247"/>
      <c r="J17" s="249"/>
      <c r="K17" s="250" t="str">
        <f>UPPER(IF(OR(J18="a",J18="as"),F15,IF(OR(J18="b",J18="bs"),F19,)))</f>
        <v>KOVÁCS-SEBES</v>
      </c>
      <c r="L17" s="272"/>
      <c r="M17" s="234"/>
      <c r="N17" s="262"/>
      <c r="O17" s="234"/>
      <c r="P17" s="235"/>
      <c r="Q17" s="234"/>
      <c r="R17" s="236"/>
      <c r="S17" s="237"/>
    </row>
    <row r="18" spans="1:19" s="238" customFormat="1" ht="9.6" customHeight="1" x14ac:dyDescent="0.25">
      <c r="A18" s="240"/>
      <c r="B18" s="245"/>
      <c r="C18" s="245"/>
      <c r="D18" s="266"/>
      <c r="E18" s="267"/>
      <c r="F18" s="247"/>
      <c r="G18" s="247"/>
      <c r="H18" s="253"/>
      <c r="I18" s="254" t="s">
        <v>24</v>
      </c>
      <c r="J18" s="255" t="s">
        <v>66</v>
      </c>
      <c r="K18" s="256" t="str">
        <f>UPPER(IF(OR(J18="a",J18="as"),F16,IF(OR(J18="b",J18="bs"),F20,)))</f>
        <v>BURKUS BELLA</v>
      </c>
      <c r="L18" s="242"/>
      <c r="M18" s="234"/>
      <c r="N18" s="262"/>
      <c r="O18" s="234"/>
      <c r="P18" s="235"/>
      <c r="Q18" s="234"/>
      <c r="R18" s="236"/>
      <c r="S18" s="237"/>
    </row>
    <row r="19" spans="1:19" s="238" customFormat="1" ht="9.6" customHeight="1" x14ac:dyDescent="0.25">
      <c r="A19" s="240">
        <v>4</v>
      </c>
      <c r="B19" s="228" t="str">
        <f>IF($D19="","",VLOOKUP($D19,'[1]L16P elokeszito'!$A$7:$P$23,14))</f>
        <v/>
      </c>
      <c r="C19" s="228" t="str">
        <f>IF($D19="","",VLOOKUP($D19,'[1]L16P elokeszito'!$A$7:$P$33,15))</f>
        <v/>
      </c>
      <c r="D19" s="229"/>
      <c r="E19" s="258" t="s">
        <v>31</v>
      </c>
      <c r="F19" s="259" t="str">
        <f>UPPER(IF($D19="","",VLOOKUP($D19,'[1]L16P elokeszito'!$A$7:$P$33,2)))</f>
        <v/>
      </c>
      <c r="G19" s="259" t="str">
        <f>IF($D19="","",VLOOKUP($D19,'[1]L16P elokeszito'!$A$7:$P$33,3))</f>
        <v/>
      </c>
      <c r="H19" s="260"/>
      <c r="I19" s="259" t="str">
        <f>IF($D19="","",VLOOKUP($D19,'[1]L16P elokeszito'!$A$7:$P$33,4))</f>
        <v/>
      </c>
      <c r="J19" s="261"/>
      <c r="K19" s="234"/>
      <c r="L19" s="235"/>
      <c r="M19" s="263"/>
      <c r="N19" s="272"/>
      <c r="O19" s="234"/>
      <c r="P19" s="235"/>
      <c r="Q19" s="234"/>
      <c r="R19" s="236"/>
      <c r="S19" s="237"/>
    </row>
    <row r="20" spans="1:19" s="238" customFormat="1" ht="9.6" customHeight="1" x14ac:dyDescent="0.25">
      <c r="A20" s="240"/>
      <c r="B20" s="241"/>
      <c r="C20" s="241"/>
      <c r="D20" s="241"/>
      <c r="E20" s="258" t="str">
        <f>UPPER(IF($D19="","",VLOOKUP($D19,'[1]L16P elokeszito'!$A$7:$P$33,11)))</f>
        <v/>
      </c>
      <c r="F20" s="259" t="str">
        <f>UPPER(IF($D19="","",VLOOKUP($D19,'[1]L16P elokeszito'!$A$7:$P$33,8)))</f>
        <v/>
      </c>
      <c r="G20" s="259" t="str">
        <f>IF($D19="","",VLOOKUP($D19,'[1]L16P elokeszito'!$A$7:$P$33,9))</f>
        <v/>
      </c>
      <c r="H20" s="260"/>
      <c r="I20" s="259" t="str">
        <f>IF($D19="","",VLOOKUP($D19,'[1]L16P elokeszito'!$A$7:$P$33,10))</f>
        <v/>
      </c>
      <c r="J20" s="242"/>
      <c r="K20" s="234"/>
      <c r="L20" s="235"/>
      <c r="M20" s="264"/>
      <c r="N20" s="273"/>
      <c r="O20" s="234"/>
      <c r="P20" s="235"/>
      <c r="Q20" s="234"/>
      <c r="R20" s="236"/>
      <c r="S20" s="237"/>
    </row>
    <row r="21" spans="1:19" s="238" customFormat="1" ht="9.6" customHeight="1" x14ac:dyDescent="0.25">
      <c r="A21" s="240"/>
      <c r="B21" s="245"/>
      <c r="C21" s="245"/>
      <c r="D21" s="245"/>
      <c r="E21" s="252"/>
      <c r="F21" s="247"/>
      <c r="G21" s="247"/>
      <c r="H21" s="253"/>
      <c r="I21" s="247"/>
      <c r="J21" s="268"/>
      <c r="K21" s="234"/>
      <c r="L21" s="235"/>
      <c r="M21" s="234"/>
      <c r="N21" s="249"/>
      <c r="O21" s="250" t="str">
        <f>UPPER(IF(OR(N22="a",N22="as"),M13,IF(OR(N22="b",N22="bs"),M29,)))</f>
        <v>FARKASLAKI HINTS</v>
      </c>
      <c r="P21" s="235"/>
      <c r="Q21" s="234"/>
      <c r="R21" s="236"/>
      <c r="S21" s="237"/>
    </row>
    <row r="22" spans="1:19" s="238" customFormat="1" ht="9.6" customHeight="1" x14ac:dyDescent="0.25">
      <c r="A22" s="240"/>
      <c r="B22" s="245"/>
      <c r="C22" s="245"/>
      <c r="D22" s="245"/>
      <c r="E22" s="246"/>
      <c r="F22" s="247"/>
      <c r="G22" s="247"/>
      <c r="H22" s="248"/>
      <c r="I22" s="247"/>
      <c r="J22" s="268"/>
      <c r="K22" s="234"/>
      <c r="L22" s="235"/>
      <c r="M22" s="269" t="s">
        <v>24</v>
      </c>
      <c r="N22" s="255" t="s">
        <v>159</v>
      </c>
      <c r="O22" s="256" t="str">
        <f>UPPER(IF(OR(N22="a",N22="as"),M14,IF(OR(N22="b",N22="bs"),M30,)))</f>
        <v>NAGY</v>
      </c>
      <c r="P22" s="257"/>
      <c r="Q22" s="234"/>
      <c r="R22" s="236"/>
      <c r="S22" s="237"/>
    </row>
    <row r="23" spans="1:19" s="238" customFormat="1" ht="9.6" customHeight="1" x14ac:dyDescent="0.25">
      <c r="A23" s="227">
        <v>5</v>
      </c>
      <c r="B23" s="228">
        <f>IF($D23="","",VLOOKUP($D23,'[1]L16P elokeszito'!$A$7:$P$23,14))</f>
        <v>0</v>
      </c>
      <c r="C23" s="228">
        <f>IF($D23="","",VLOOKUP($D23,'[1]L16P elokeszito'!$A$7:$P$33,15))</f>
        <v>30</v>
      </c>
      <c r="D23" s="229">
        <v>9</v>
      </c>
      <c r="E23" s="230" t="str">
        <f>UPPER(IF($D23="","",VLOOKUP($D23,'[1]L16P elokeszito'!$A$7:$P$33,5)))</f>
        <v>"070227</v>
      </c>
      <c r="F23" s="231" t="str">
        <f>UPPER(IF($D23="","",VLOOKUP($D23,'[1]L16P elokeszito'!$A$7:$P$33,2)))</f>
        <v>FARKASLAKI HINTS</v>
      </c>
      <c r="G23" s="231" t="str">
        <f>IF($D23="","",VLOOKUP($D23,'[1]L16P elokeszito'!$A$7:$P$33,3))</f>
        <v>Flóra</v>
      </c>
      <c r="H23" s="232"/>
      <c r="I23" s="231" t="str">
        <f>IF($D23="","",VLOOKUP($D23,'[1]L16P elokeszito'!$A$7:$P$33,4))</f>
        <v>Tenisztanoda</v>
      </c>
      <c r="J23" s="233"/>
      <c r="K23" s="234"/>
      <c r="L23" s="235"/>
      <c r="M23" s="234"/>
      <c r="N23" s="262"/>
      <c r="O23" s="234" t="s">
        <v>234</v>
      </c>
      <c r="P23" s="262"/>
      <c r="Q23" s="234"/>
      <c r="R23" s="236"/>
      <c r="S23" s="237"/>
    </row>
    <row r="24" spans="1:19" s="238" customFormat="1" ht="9.6" customHeight="1" x14ac:dyDescent="0.25">
      <c r="A24" s="240"/>
      <c r="B24" s="241"/>
      <c r="C24" s="241"/>
      <c r="D24" s="241"/>
      <c r="E24" s="278" t="str">
        <f>UPPER(IF($D23="","",VLOOKUP($D23,'[1]L16P elokeszito'!$A$7:$P$33,11)))</f>
        <v>"060529</v>
      </c>
      <c r="F24" s="279" t="str">
        <f>UPPER(IF($D23="","",VLOOKUP($D23,'[1]L16P elokeszito'!$A$7:$P$33,8)))</f>
        <v>NAGY</v>
      </c>
      <c r="G24" s="279" t="str">
        <f>IF($D23="","",VLOOKUP($D23,'[1]L16P elokeszito'!$A$7:$P$33,9))</f>
        <v>Gréta</v>
      </c>
      <c r="H24" s="280"/>
      <c r="I24" s="279" t="str">
        <f>IF($D23="","",VLOOKUP($D23,'[1]L16P elokeszito'!$A$7:$P$33,10))</f>
        <v>MTK</v>
      </c>
      <c r="J24" s="242"/>
      <c r="K24" s="243" t="str">
        <f>IF(J24="a",F23,IF(J24="b",F25,""))</f>
        <v/>
      </c>
      <c r="L24" s="235"/>
      <c r="M24" s="234"/>
      <c r="N24" s="262"/>
      <c r="O24" s="234"/>
      <c r="P24" s="262"/>
      <c r="Q24" s="234"/>
      <c r="R24" s="236"/>
      <c r="S24" s="237"/>
    </row>
    <row r="25" spans="1:19" s="238" customFormat="1" ht="9.6" customHeight="1" x14ac:dyDescent="0.25">
      <c r="A25" s="240"/>
      <c r="B25" s="245"/>
      <c r="C25" s="245"/>
      <c r="D25" s="245"/>
      <c r="E25" s="246"/>
      <c r="F25" s="247"/>
      <c r="G25" s="247"/>
      <c r="H25" s="248"/>
      <c r="I25" s="247"/>
      <c r="J25" s="249"/>
      <c r="K25" s="250" t="str">
        <f>UPPER(IF(OR(J26="a",J26="as"),F23,IF(OR(J26="b",J26="bs"),F27,)))</f>
        <v>FARKASLAKI HINTS</v>
      </c>
      <c r="L25" s="251"/>
      <c r="M25" s="234"/>
      <c r="N25" s="262"/>
      <c r="O25" s="234"/>
      <c r="P25" s="262"/>
      <c r="Q25" s="234"/>
      <c r="R25" s="236"/>
      <c r="S25" s="237"/>
    </row>
    <row r="26" spans="1:19" s="238" customFormat="1" ht="9.6" customHeight="1" x14ac:dyDescent="0.25">
      <c r="A26" s="240"/>
      <c r="B26" s="245"/>
      <c r="C26" s="245"/>
      <c r="D26" s="245"/>
      <c r="E26" s="252"/>
      <c r="F26" s="247"/>
      <c r="G26" s="247"/>
      <c r="H26" s="253"/>
      <c r="I26" s="254" t="s">
        <v>24</v>
      </c>
      <c r="J26" s="255" t="s">
        <v>66</v>
      </c>
      <c r="K26" s="256" t="str">
        <f>UPPER(IF(OR(J26="a",J26="as"),F24,IF(OR(J26="b",J26="bs"),F28,)))</f>
        <v>NAGY</v>
      </c>
      <c r="L26" s="257"/>
      <c r="M26" s="234"/>
      <c r="N26" s="262"/>
      <c r="O26" s="234"/>
      <c r="P26" s="262"/>
      <c r="Q26" s="234"/>
      <c r="R26" s="236"/>
      <c r="S26" s="237"/>
    </row>
    <row r="27" spans="1:19" s="238" customFormat="1" ht="9.6" customHeight="1" x14ac:dyDescent="0.25">
      <c r="A27" s="240">
        <v>6</v>
      </c>
      <c r="B27" s="228" t="str">
        <f>IF($D27="","",VLOOKUP($D27,'[1]L16P elokeszito'!$A$7:$P$23,14))</f>
        <v/>
      </c>
      <c r="C27" s="228" t="str">
        <f>IF($D27="","",VLOOKUP($D27,'[1]L16P elokeszito'!$A$7:$P$33,15))</f>
        <v/>
      </c>
      <c r="D27" s="229"/>
      <c r="E27" s="258" t="s">
        <v>31</v>
      </c>
      <c r="F27" s="259" t="str">
        <f>UPPER(IF($D27="","",VLOOKUP($D27,'[1]L16P elokeszito'!$A$7:$P$33,2)))</f>
        <v/>
      </c>
      <c r="G27" s="259" t="str">
        <f>IF($D27="","",VLOOKUP($D27,'[1]L16P elokeszito'!$A$7:$P$33,3))</f>
        <v/>
      </c>
      <c r="H27" s="260"/>
      <c r="I27" s="259" t="str">
        <f>IF($D27="","",VLOOKUP($D27,'[1]L16P elokeszito'!$A$7:$P$33,4))</f>
        <v/>
      </c>
      <c r="J27" s="261"/>
      <c r="K27" s="234"/>
      <c r="L27" s="262"/>
      <c r="M27" s="263"/>
      <c r="N27" s="272"/>
      <c r="O27" s="234"/>
      <c r="P27" s="262"/>
      <c r="Q27" s="234"/>
      <c r="R27" s="236"/>
      <c r="S27" s="237"/>
    </row>
    <row r="28" spans="1:19" s="238" customFormat="1" ht="9.6" customHeight="1" x14ac:dyDescent="0.25">
      <c r="A28" s="240"/>
      <c r="B28" s="241"/>
      <c r="C28" s="241"/>
      <c r="D28" s="241"/>
      <c r="E28" s="258" t="str">
        <f>UPPER(IF($D27="","",VLOOKUP($D27,'[1]L16P elokeszito'!$A$7:$P$33,11)))</f>
        <v/>
      </c>
      <c r="F28" s="259" t="str">
        <f>UPPER(IF($D27="","",VLOOKUP($D27,'[1]L16P elokeszito'!$A$7:$P$33,8)))</f>
        <v/>
      </c>
      <c r="G28" s="259" t="str">
        <f>IF($D27="","",VLOOKUP($D27,'[1]L16P elokeszito'!$A$7:$P$33,9))</f>
        <v/>
      </c>
      <c r="H28" s="260"/>
      <c r="I28" s="259" t="str">
        <f>IF($D27="","",VLOOKUP($D27,'[1]L16P elokeszito'!$A$7:$P$33,10))</f>
        <v/>
      </c>
      <c r="J28" s="242"/>
      <c r="K28" s="234"/>
      <c r="L28" s="262"/>
      <c r="M28" s="264"/>
      <c r="N28" s="273"/>
      <c r="O28" s="234"/>
      <c r="P28" s="262"/>
      <c r="Q28" s="234"/>
      <c r="R28" s="236"/>
      <c r="S28" s="237"/>
    </row>
    <row r="29" spans="1:19" s="238" customFormat="1" ht="9.6" customHeight="1" x14ac:dyDescent="0.25">
      <c r="A29" s="240"/>
      <c r="B29" s="245"/>
      <c r="C29" s="245"/>
      <c r="D29" s="266"/>
      <c r="E29" s="267"/>
      <c r="F29" s="247"/>
      <c r="G29" s="247"/>
      <c r="H29" s="253"/>
      <c r="I29" s="247"/>
      <c r="J29" s="268"/>
      <c r="K29" s="234"/>
      <c r="L29" s="249"/>
      <c r="M29" s="250" t="str">
        <f>UPPER(IF(OR(L30="a",L30="as"),K25,IF(OR(L30="b",L30="bs"),K33,)))</f>
        <v>FARKASLAKI HINTS</v>
      </c>
      <c r="N29" s="262"/>
      <c r="O29" s="234"/>
      <c r="P29" s="262"/>
      <c r="Q29" s="234"/>
      <c r="R29" s="236"/>
      <c r="S29" s="237"/>
    </row>
    <row r="30" spans="1:19" s="238" customFormat="1" ht="9.6" customHeight="1" x14ac:dyDescent="0.25">
      <c r="A30" s="240"/>
      <c r="B30" s="245"/>
      <c r="C30" s="245"/>
      <c r="D30" s="266"/>
      <c r="E30" s="267"/>
      <c r="F30" s="247"/>
      <c r="G30" s="247"/>
      <c r="H30" s="253"/>
      <c r="I30" s="247"/>
      <c r="J30" s="268"/>
      <c r="K30" s="269" t="s">
        <v>24</v>
      </c>
      <c r="L30" s="255" t="s">
        <v>66</v>
      </c>
      <c r="M30" s="256" t="str">
        <f>UPPER(IF(OR(L30="a",L30="as"),K26,IF(OR(L30="b",L30="bs"),K34,)))</f>
        <v>NAGY</v>
      </c>
      <c r="N30" s="242"/>
      <c r="O30" s="234"/>
      <c r="P30" s="262"/>
      <c r="Q30" s="234"/>
      <c r="R30" s="236"/>
      <c r="S30" s="237"/>
    </row>
    <row r="31" spans="1:19" s="238" customFormat="1" ht="9.6" customHeight="1" x14ac:dyDescent="0.25">
      <c r="A31" s="270">
        <v>7</v>
      </c>
      <c r="B31" s="228">
        <f>IF($D31="","",VLOOKUP($D31,'[1]L16P elokeszito'!$A$7:$P$23,14))</f>
        <v>0</v>
      </c>
      <c r="C31" s="228">
        <f>IF($D31="","",VLOOKUP($D31,'[1]L16P elokeszito'!$A$7:$P$33,15))</f>
        <v>58</v>
      </c>
      <c r="D31" s="229">
        <v>7</v>
      </c>
      <c r="E31" s="258" t="str">
        <f>UPPER(IF($D31="","",VLOOKUP($D31,'[1]L16P elokeszito'!$A$7:$P$33,5)))</f>
        <v>"0704141</v>
      </c>
      <c r="F31" s="259" t="str">
        <f>UPPER(IF($D31="","",VLOOKUP($D31,'[1]L16P elokeszito'!$A$7:$P$33,2)))</f>
        <v>RUZSINSZKY</v>
      </c>
      <c r="G31" s="259" t="str">
        <f>IF($D31="","",VLOOKUP($D31,'[1]L16P elokeszito'!$A$7:$P$33,3))</f>
        <v>Hanna</v>
      </c>
      <c r="H31" s="260"/>
      <c r="I31" s="259" t="str">
        <f>IF($D31="","",VLOOKUP($D31,'[1]L16P elokeszito'!$A$7:$P$33,4))</f>
        <v>BUSC</v>
      </c>
      <c r="J31" s="233"/>
      <c r="K31" s="234"/>
      <c r="L31" s="262"/>
      <c r="M31" s="234" t="s">
        <v>235</v>
      </c>
      <c r="N31" s="235"/>
      <c r="O31" s="263"/>
      <c r="P31" s="262"/>
      <c r="Q31" s="234"/>
      <c r="R31" s="236"/>
      <c r="S31" s="237"/>
    </row>
    <row r="32" spans="1:19" s="238" customFormat="1" ht="9.6" customHeight="1" x14ac:dyDescent="0.25">
      <c r="A32" s="240"/>
      <c r="B32" s="241"/>
      <c r="C32" s="241"/>
      <c r="D32" s="241"/>
      <c r="E32" s="258" t="str">
        <f>UPPER(IF($D31="","",VLOOKUP($D31,'[1]L16P elokeszito'!$A$7:$P$33,11)))</f>
        <v>"071211</v>
      </c>
      <c r="F32" s="259" t="str">
        <f>UPPER(IF($D31="","",VLOOKUP($D31,'[1]L16P elokeszito'!$A$7:$P$33,8)))</f>
        <v>SZABÓ</v>
      </c>
      <c r="G32" s="259" t="str">
        <f>IF($D31="","",VLOOKUP($D31,'[1]L16P elokeszito'!$A$7:$P$33,9))</f>
        <v>Lora</v>
      </c>
      <c r="H32" s="260"/>
      <c r="I32" s="259" t="str">
        <f>IF($D31="","",VLOOKUP($D31,'[1]L16P elokeszito'!$A$7:$P$33,10))</f>
        <v>Kiskút TK</v>
      </c>
      <c r="J32" s="242"/>
      <c r="K32" s="243" t="str">
        <f>IF(J32="a",F31,IF(J32="b",F33,""))</f>
        <v/>
      </c>
      <c r="L32" s="262"/>
      <c r="M32" s="234"/>
      <c r="N32" s="235"/>
      <c r="O32" s="234"/>
      <c r="P32" s="262"/>
      <c r="Q32" s="234"/>
      <c r="R32" s="236"/>
      <c r="S32" s="237"/>
    </row>
    <row r="33" spans="1:19" s="238" customFormat="1" ht="9.6" customHeight="1" x14ac:dyDescent="0.25">
      <c r="A33" s="240"/>
      <c r="B33" s="245"/>
      <c r="C33" s="245"/>
      <c r="D33" s="266"/>
      <c r="E33" s="267"/>
      <c r="F33" s="247"/>
      <c r="G33" s="247"/>
      <c r="H33" s="253"/>
      <c r="I33" s="247"/>
      <c r="J33" s="249"/>
      <c r="K33" s="250" t="str">
        <f>UPPER(IF(OR(J34="a",J34="as"),F31,IF(OR(J34="b",J34="bs"),F35,)))</f>
        <v>RUZSINSZKY</v>
      </c>
      <c r="L33" s="272"/>
      <c r="M33" s="234"/>
      <c r="N33" s="235"/>
      <c r="O33" s="234"/>
      <c r="P33" s="262"/>
      <c r="Q33" s="234"/>
      <c r="R33" s="236"/>
      <c r="S33" s="237"/>
    </row>
    <row r="34" spans="1:19" s="238" customFormat="1" ht="9.6" customHeight="1" x14ac:dyDescent="0.25">
      <c r="A34" s="240"/>
      <c r="B34" s="245"/>
      <c r="C34" s="245"/>
      <c r="D34" s="266"/>
      <c r="E34" s="267"/>
      <c r="F34" s="247"/>
      <c r="G34" s="247"/>
      <c r="H34" s="253"/>
      <c r="I34" s="254" t="s">
        <v>24</v>
      </c>
      <c r="J34" s="255" t="s">
        <v>66</v>
      </c>
      <c r="K34" s="256" t="str">
        <f>UPPER(IF(OR(J34="a",J34="as"),F32,IF(OR(J34="b",J34="bs"),F36,)))</f>
        <v>SZABÓ</v>
      </c>
      <c r="L34" s="242"/>
      <c r="M34" s="234"/>
      <c r="N34" s="235"/>
      <c r="O34" s="234"/>
      <c r="P34" s="262"/>
      <c r="Q34" s="234"/>
      <c r="R34" s="236"/>
      <c r="S34" s="237"/>
    </row>
    <row r="35" spans="1:19" s="238" customFormat="1" ht="9.6" customHeight="1" x14ac:dyDescent="0.25">
      <c r="A35" s="240">
        <v>8</v>
      </c>
      <c r="B35" s="228">
        <f>IF($D35="","",VLOOKUP($D35,'[1]L16P elokeszito'!$A$7:$P$23,14))</f>
        <v>0</v>
      </c>
      <c r="C35" s="228">
        <f>IF($D35="","",VLOOKUP($D35,'[1]L16P elokeszito'!$A$7:$P$33,15))</f>
        <v>83</v>
      </c>
      <c r="D35" s="229">
        <v>8</v>
      </c>
      <c r="E35" s="258" t="str">
        <f>UPPER(IF($D35="","",VLOOKUP($D35,'[1]L16P elokeszito'!$A$7:$P$33,5)))</f>
        <v>"0701131</v>
      </c>
      <c r="F35" s="259" t="str">
        <f>UPPER(IF($D35="","",VLOOKUP($D35,'[1]L16P elokeszito'!$A$7:$P$33,2)))</f>
        <v>HARARI</v>
      </c>
      <c r="G35" s="259" t="str">
        <f>IF($D35="","",VLOOKUP($D35,'[1]L16P elokeszito'!$A$7:$P$33,3))</f>
        <v>Amy Danielle</v>
      </c>
      <c r="H35" s="260"/>
      <c r="I35" s="259" t="str">
        <f>IF($D35="","",VLOOKUP($D35,'[1]L16P elokeszito'!$A$7:$P$33,4))</f>
        <v>Next TA</v>
      </c>
      <c r="J35" s="261"/>
      <c r="K35" s="234" t="s">
        <v>199</v>
      </c>
      <c r="L35" s="235"/>
      <c r="M35" s="263"/>
      <c r="N35" s="251"/>
      <c r="O35" s="234"/>
      <c r="P35" s="262"/>
      <c r="Q35" s="234"/>
      <c r="R35" s="236"/>
      <c r="S35" s="237"/>
    </row>
    <row r="36" spans="1:19" s="238" customFormat="1" ht="9.6" customHeight="1" x14ac:dyDescent="0.25">
      <c r="A36" s="240"/>
      <c r="B36" s="241"/>
      <c r="C36" s="241"/>
      <c r="D36" s="241"/>
      <c r="E36" s="258" t="str">
        <f>UPPER(IF($D35="","",VLOOKUP($D35,'[1]L16P elokeszito'!$A$7:$P$33,11)))</f>
        <v>"0701251</v>
      </c>
      <c r="F36" s="259" t="str">
        <f>UPPER(IF($D35="","",VLOOKUP($D35,'[1]L16P elokeszito'!$A$7:$P$33,8)))</f>
        <v>HAJDÚ</v>
      </c>
      <c r="G36" s="259" t="str">
        <f>IF($D35="","",VLOOKUP($D35,'[1]L16P elokeszito'!$A$7:$P$33,9))</f>
        <v>Anna Jázmin</v>
      </c>
      <c r="H36" s="260"/>
      <c r="I36" s="259" t="str">
        <f>IF($D35="","",VLOOKUP($D35,'[1]L16P elokeszito'!$A$7:$P$33,10))</f>
        <v>Next TA</v>
      </c>
      <c r="J36" s="242"/>
      <c r="K36" s="234"/>
      <c r="L36" s="235"/>
      <c r="M36" s="264"/>
      <c r="N36" s="265"/>
      <c r="O36" s="234"/>
      <c r="P36" s="262"/>
      <c r="Q36" s="234"/>
      <c r="R36" s="236"/>
      <c r="S36" s="237"/>
    </row>
    <row r="37" spans="1:19" s="238" customFormat="1" ht="9.6" customHeight="1" x14ac:dyDescent="0.25">
      <c r="A37" s="240"/>
      <c r="B37" s="245"/>
      <c r="C37" s="245"/>
      <c r="D37" s="266"/>
      <c r="E37" s="267"/>
      <c r="F37" s="247"/>
      <c r="G37" s="247"/>
      <c r="H37" s="253"/>
      <c r="I37" s="247"/>
      <c r="J37" s="268"/>
      <c r="K37" s="234"/>
      <c r="L37" s="235"/>
      <c r="M37" s="234"/>
      <c r="N37" s="235"/>
      <c r="O37" s="235"/>
      <c r="P37" s="249"/>
      <c r="Q37" s="250" t="str">
        <f>UPPER(IF(OR(P38="a",P38="as"),O21,IF(OR(P38="b",P38="bs"),O53,)))</f>
        <v>FARKASLAKI HINTS</v>
      </c>
      <c r="R37" s="274"/>
      <c r="S37" s="237"/>
    </row>
    <row r="38" spans="1:19" s="238" customFormat="1" ht="9.6" customHeight="1" x14ac:dyDescent="0.25">
      <c r="A38" s="240"/>
      <c r="B38" s="245"/>
      <c r="C38" s="245"/>
      <c r="D38" s="266"/>
      <c r="E38" s="267"/>
      <c r="F38" s="247"/>
      <c r="G38" s="247"/>
      <c r="H38" s="253"/>
      <c r="I38" s="247"/>
      <c r="J38" s="268"/>
      <c r="K38" s="234"/>
      <c r="L38" s="235"/>
      <c r="M38" s="234"/>
      <c r="N38" s="235"/>
      <c r="O38" s="269" t="s">
        <v>24</v>
      </c>
      <c r="P38" s="255" t="s">
        <v>66</v>
      </c>
      <c r="Q38" s="256" t="str">
        <f>UPPER(IF(OR(P38="a",P38="as"),O22,IF(OR(P38="b",P38="bs"),O54,)))</f>
        <v>NAGY</v>
      </c>
      <c r="R38" s="275"/>
      <c r="S38" s="237"/>
    </row>
    <row r="39" spans="1:19" s="238" customFormat="1" ht="9.6" customHeight="1" x14ac:dyDescent="0.25">
      <c r="A39" s="270">
        <v>9</v>
      </c>
      <c r="B39" s="228">
        <f>IF($D39="","",VLOOKUP($D39,'[1]L16P elokeszito'!$A$7:$P$23,14))</f>
        <v>0</v>
      </c>
      <c r="C39" s="228">
        <f>IF($D39="","",VLOOKUP($D39,'[1]L16P elokeszito'!$A$7:$P$33,15))</f>
        <v>27</v>
      </c>
      <c r="D39" s="229">
        <v>3</v>
      </c>
      <c r="E39" s="258" t="str">
        <f>UPPER(IF($D39="","",VLOOKUP($D39,'[1]L16P elokeszito'!$A$7:$P$33,5)))</f>
        <v>"061204</v>
      </c>
      <c r="F39" s="259" t="str">
        <f>UPPER(IF($D39="","",VLOOKUP($D39,'[1]L16P elokeszito'!$A$7:$P$33,2)))</f>
        <v>FEHÉR</v>
      </c>
      <c r="G39" s="259" t="str">
        <f>IF($D39="","",VLOOKUP($D39,'[1]L16P elokeszito'!$A$7:$P$33,3))</f>
        <v>Laura</v>
      </c>
      <c r="H39" s="260"/>
      <c r="I39" s="259" t="str">
        <f>IF($D39="","",VLOOKUP($D39,'[1]L16P elokeszito'!$A$7:$P$33,4))</f>
        <v>PG Tenisz</v>
      </c>
      <c r="J39" s="233"/>
      <c r="K39" s="234"/>
      <c r="L39" s="235"/>
      <c r="M39" s="234"/>
      <c r="N39" s="235"/>
      <c r="O39" s="234"/>
      <c r="P39" s="262"/>
      <c r="Q39" s="263" t="s">
        <v>197</v>
      </c>
      <c r="R39" s="236"/>
      <c r="S39" s="237"/>
    </row>
    <row r="40" spans="1:19" s="238" customFormat="1" ht="9.6" customHeight="1" x14ac:dyDescent="0.25">
      <c r="A40" s="240"/>
      <c r="B40" s="241"/>
      <c r="C40" s="241"/>
      <c r="D40" s="241"/>
      <c r="E40" s="258" t="str">
        <f>UPPER(IF($D39="","",VLOOKUP($D39,'[1]L16P elokeszito'!$A$7:$P$33,11)))</f>
        <v>"061213</v>
      </c>
      <c r="F40" s="259" t="str">
        <f>UPPER(IF($D39="","",VLOOKUP($D39,'[1]L16P elokeszito'!$A$7:$P$33,8)))</f>
        <v>PUKKAI</v>
      </c>
      <c r="G40" s="259" t="str">
        <f>IF($D39="","",VLOOKUP($D39,'[1]L16P elokeszito'!$A$7:$P$33,9))</f>
        <v>Réka</v>
      </c>
      <c r="H40" s="260"/>
      <c r="I40" s="259" t="str">
        <f>IF($D39="","",VLOOKUP($D39,'[1]L16P elokeszito'!$A$7:$P$33,10))</f>
        <v>PG Tenisz</v>
      </c>
      <c r="J40" s="242"/>
      <c r="K40" s="243" t="str">
        <f>IF(J40="a",F39,IF(J40="b",F41,""))</f>
        <v/>
      </c>
      <c r="L40" s="235"/>
      <c r="M40" s="234"/>
      <c r="N40" s="235"/>
      <c r="O40" s="234"/>
      <c r="P40" s="262"/>
      <c r="Q40" s="264"/>
      <c r="R40" s="276"/>
      <c r="S40" s="237"/>
    </row>
    <row r="41" spans="1:19" s="238" customFormat="1" ht="9.6" customHeight="1" x14ac:dyDescent="0.25">
      <c r="A41" s="240"/>
      <c r="B41" s="245"/>
      <c r="C41" s="245"/>
      <c r="D41" s="266"/>
      <c r="E41" s="267"/>
      <c r="F41" s="247"/>
      <c r="G41" s="247"/>
      <c r="H41" s="253"/>
      <c r="I41" s="247"/>
      <c r="J41" s="249"/>
      <c r="K41" s="250" t="str">
        <f>UPPER(IF(OR(J42="a",J42="as"),F39,IF(OR(J42="b",J42="bs"),F43,)))</f>
        <v>FEHÉR</v>
      </c>
      <c r="L41" s="251"/>
      <c r="M41" s="234"/>
      <c r="N41" s="235"/>
      <c r="O41" s="234"/>
      <c r="P41" s="262"/>
      <c r="Q41" s="234"/>
      <c r="R41" s="236"/>
      <c r="S41" s="237"/>
    </row>
    <row r="42" spans="1:19" s="238" customFormat="1" ht="9.6" customHeight="1" x14ac:dyDescent="0.25">
      <c r="A42" s="240"/>
      <c r="B42" s="245"/>
      <c r="C42" s="245"/>
      <c r="D42" s="266"/>
      <c r="E42" s="267"/>
      <c r="F42" s="247"/>
      <c r="G42" s="247"/>
      <c r="H42" s="253"/>
      <c r="I42" s="254" t="s">
        <v>24</v>
      </c>
      <c r="J42" s="255" t="s">
        <v>66</v>
      </c>
      <c r="K42" s="256" t="str">
        <f>UPPER(IF(OR(J42="a",J42="as"),F40,IF(OR(J42="b",J42="bs"),F44,)))</f>
        <v>PUKKAI</v>
      </c>
      <c r="L42" s="257"/>
      <c r="M42" s="234"/>
      <c r="N42" s="235"/>
      <c r="O42" s="234"/>
      <c r="P42" s="262"/>
      <c r="Q42" s="234"/>
      <c r="R42" s="236"/>
      <c r="S42" s="237"/>
    </row>
    <row r="43" spans="1:19" s="238" customFormat="1" ht="9.6" customHeight="1" x14ac:dyDescent="0.25">
      <c r="A43" s="240">
        <v>10</v>
      </c>
      <c r="B43" s="228" t="str">
        <f>IF($D43="","",VLOOKUP($D43,'[1]L16P elokeszito'!$A$7:$P$23,14))</f>
        <v/>
      </c>
      <c r="C43" s="228" t="str">
        <f>IF($D43="","",VLOOKUP($D43,'[1]L16P elokeszito'!$A$7:$P$33,15))</f>
        <v/>
      </c>
      <c r="D43" s="229"/>
      <c r="E43" s="258" t="s">
        <v>31</v>
      </c>
      <c r="F43" s="259" t="str">
        <f>UPPER(IF($D43="","",VLOOKUP($D43,'[1]L16P elokeszito'!$A$7:$P$33,2)))</f>
        <v/>
      </c>
      <c r="G43" s="259" t="str">
        <f>IF($D43="","",VLOOKUP($D43,'[1]L16P elokeszito'!$A$7:$P$33,3))</f>
        <v/>
      </c>
      <c r="H43" s="260"/>
      <c r="I43" s="259" t="str">
        <f>IF($D43="","",VLOOKUP($D43,'[1]L16P elokeszito'!$A$7:$P$33,4))</f>
        <v/>
      </c>
      <c r="J43" s="261"/>
      <c r="K43" s="234"/>
      <c r="L43" s="262"/>
      <c r="M43" s="263"/>
      <c r="N43" s="251"/>
      <c r="O43" s="234"/>
      <c r="P43" s="262"/>
      <c r="Q43" s="234"/>
      <c r="R43" s="236"/>
      <c r="S43" s="237"/>
    </row>
    <row r="44" spans="1:19" s="238" customFormat="1" ht="9.6" customHeight="1" x14ac:dyDescent="0.25">
      <c r="A44" s="240"/>
      <c r="B44" s="241"/>
      <c r="C44" s="241"/>
      <c r="D44" s="241"/>
      <c r="E44" s="258" t="str">
        <f>UPPER(IF($D43="","",VLOOKUP($D43,'[1]L16P elokeszito'!$A$7:$P$33,11)))</f>
        <v/>
      </c>
      <c r="F44" s="259" t="str">
        <f>UPPER(IF($D43="","",VLOOKUP($D43,'[1]L16P elokeszito'!$A$7:$P$33,8)))</f>
        <v/>
      </c>
      <c r="G44" s="259" t="str">
        <f>IF($D43="","",VLOOKUP($D43,'[1]L16P elokeszito'!$A$7:$P$33,9))</f>
        <v/>
      </c>
      <c r="H44" s="260"/>
      <c r="I44" s="259" t="str">
        <f>IF($D43="","",VLOOKUP($D43,'[1]L16P elokeszito'!$A$7:$P$33,10))</f>
        <v/>
      </c>
      <c r="J44" s="242"/>
      <c r="K44" s="234"/>
      <c r="L44" s="262"/>
      <c r="M44" s="264"/>
      <c r="N44" s="265"/>
      <c r="O44" s="234"/>
      <c r="P44" s="262"/>
      <c r="Q44" s="234"/>
      <c r="R44" s="236"/>
      <c r="S44" s="237"/>
    </row>
    <row r="45" spans="1:19" s="238" customFormat="1" ht="9.6" customHeight="1" x14ac:dyDescent="0.25">
      <c r="A45" s="240"/>
      <c r="B45" s="245"/>
      <c r="C45" s="245"/>
      <c r="D45" s="266"/>
      <c r="E45" s="267"/>
      <c r="F45" s="247"/>
      <c r="G45" s="247"/>
      <c r="H45" s="253"/>
      <c r="I45" s="247"/>
      <c r="J45" s="268"/>
      <c r="K45" s="234"/>
      <c r="L45" s="249"/>
      <c r="M45" s="250" t="str">
        <f>UPPER(IF(OR(L46="a",L46="as"),K41,IF(OR(L46="b",L46="bs"),K49,)))</f>
        <v>FEHÉR</v>
      </c>
      <c r="N45" s="235"/>
      <c r="O45" s="234"/>
      <c r="P45" s="262"/>
      <c r="Q45" s="234"/>
      <c r="R45" s="236"/>
      <c r="S45" s="237"/>
    </row>
    <row r="46" spans="1:19" s="238" customFormat="1" ht="9.6" customHeight="1" x14ac:dyDescent="0.25">
      <c r="A46" s="240"/>
      <c r="B46" s="245"/>
      <c r="C46" s="245"/>
      <c r="D46" s="266"/>
      <c r="E46" s="267"/>
      <c r="F46" s="247"/>
      <c r="G46" s="247"/>
      <c r="H46" s="253"/>
      <c r="I46" s="247"/>
      <c r="J46" s="268"/>
      <c r="K46" s="269" t="s">
        <v>24</v>
      </c>
      <c r="L46" s="255" t="s">
        <v>66</v>
      </c>
      <c r="M46" s="256" t="str">
        <f>UPPER(IF(OR(L46="a",L46="as"),K42,IF(OR(L46="b",L46="bs"),K50,)))</f>
        <v>PUKKAI</v>
      </c>
      <c r="N46" s="257"/>
      <c r="O46" s="234"/>
      <c r="P46" s="262"/>
      <c r="Q46" s="234"/>
      <c r="R46" s="236"/>
      <c r="S46" s="237"/>
    </row>
    <row r="47" spans="1:19" s="238" customFormat="1" ht="9.6" customHeight="1" x14ac:dyDescent="0.25">
      <c r="A47" s="270">
        <v>11</v>
      </c>
      <c r="B47" s="228">
        <f>IF($D47="","",VLOOKUP($D47,'[1]L16P elokeszito'!$A$7:$P$23,14))</f>
        <v>0</v>
      </c>
      <c r="C47" s="228">
        <f>IF($D47="","",VLOOKUP($D47,'[1]L16P elokeszito'!$A$7:$P$33,15))</f>
        <v>34</v>
      </c>
      <c r="D47" s="229">
        <v>5</v>
      </c>
      <c r="E47" s="258" t="str">
        <f>UPPER(IF($D47="","",VLOOKUP($D47,'[1]L16P elokeszito'!$A$7:$P$33,5)))</f>
        <v>"060119</v>
      </c>
      <c r="F47" s="259" t="str">
        <f>UPPER(IF($D47="","",VLOOKUP($D47,'[1]L16P elokeszito'!$A$7:$P$33,2)))</f>
        <v>NÉMETH</v>
      </c>
      <c r="G47" s="259" t="str">
        <f>IF($D47="","",VLOOKUP($D47,'[1]L16P elokeszito'!$A$7:$P$33,3))</f>
        <v>Laura</v>
      </c>
      <c r="H47" s="260"/>
      <c r="I47" s="259" t="str">
        <f>IF($D47="","",VLOOKUP($D47,'[1]L16P elokeszito'!$A$7:$P$33,4))</f>
        <v>SVSE</v>
      </c>
      <c r="J47" s="233"/>
      <c r="K47" s="234"/>
      <c r="L47" s="262"/>
      <c r="M47" s="234" t="s">
        <v>160</v>
      </c>
      <c r="N47" s="262"/>
      <c r="O47" s="263"/>
      <c r="P47" s="262"/>
      <c r="Q47" s="234"/>
      <c r="R47" s="236"/>
      <c r="S47" s="237"/>
    </row>
    <row r="48" spans="1:19" s="238" customFormat="1" ht="9.6" customHeight="1" x14ac:dyDescent="0.25">
      <c r="A48" s="240"/>
      <c r="B48" s="241"/>
      <c r="C48" s="241"/>
      <c r="D48" s="241"/>
      <c r="E48" s="258" t="str">
        <f>UPPER(IF($D47="","",VLOOKUP($D47,'[1]L16P elokeszito'!$A$7:$P$33,11)))</f>
        <v>"0609040</v>
      </c>
      <c r="F48" s="259" t="str">
        <f>UPPER(IF($D47="","",VLOOKUP($D47,'[1]L16P elokeszito'!$A$7:$P$33,8)))</f>
        <v>KUN</v>
      </c>
      <c r="G48" s="259" t="str">
        <f>IF($D47="","",VLOOKUP($D47,'[1]L16P elokeszito'!$A$7:$P$33,9))</f>
        <v>Csenge</v>
      </c>
      <c r="H48" s="260"/>
      <c r="I48" s="259" t="str">
        <f>IF($D47="","",VLOOKUP($D47,'[1]L16P elokeszito'!$A$7:$P$33,10))</f>
        <v>SVSE</v>
      </c>
      <c r="J48" s="242"/>
      <c r="K48" s="243" t="str">
        <f>IF(J48="a",F47,IF(J48="b",F49,""))</f>
        <v/>
      </c>
      <c r="L48" s="262"/>
      <c r="M48" s="234"/>
      <c r="N48" s="262"/>
      <c r="O48" s="234"/>
      <c r="P48" s="262"/>
      <c r="Q48" s="234"/>
      <c r="R48" s="236"/>
      <c r="S48" s="237"/>
    </row>
    <row r="49" spans="1:19" s="238" customFormat="1" ht="9.6" customHeight="1" x14ac:dyDescent="0.25">
      <c r="A49" s="240"/>
      <c r="B49" s="245"/>
      <c r="C49" s="245"/>
      <c r="D49" s="245"/>
      <c r="E49" s="252"/>
      <c r="F49" s="247"/>
      <c r="G49" s="247"/>
      <c r="H49" s="253"/>
      <c r="I49" s="247"/>
      <c r="J49" s="249"/>
      <c r="K49" s="250" t="str">
        <f>UPPER(IF(OR(J50="a",J50="as"),F47,IF(OR(J50="b",J50="bs"),F51,)))</f>
        <v>NÉMETH</v>
      </c>
      <c r="L49" s="272"/>
      <c r="M49" s="234"/>
      <c r="N49" s="262"/>
      <c r="O49" s="234"/>
      <c r="P49" s="262"/>
      <c r="Q49" s="234"/>
      <c r="R49" s="236"/>
      <c r="S49" s="237"/>
    </row>
    <row r="50" spans="1:19" s="238" customFormat="1" ht="9.6" customHeight="1" x14ac:dyDescent="0.25">
      <c r="A50" s="240"/>
      <c r="B50" s="245"/>
      <c r="C50" s="245"/>
      <c r="D50" s="245"/>
      <c r="E50" s="246"/>
      <c r="F50" s="247"/>
      <c r="G50" s="247"/>
      <c r="H50" s="248"/>
      <c r="I50" s="269" t="s">
        <v>24</v>
      </c>
      <c r="J50" s="255" t="s">
        <v>66</v>
      </c>
      <c r="K50" s="256" t="str">
        <f>UPPER(IF(OR(J50="a",J50="as"),F48,IF(OR(J50="b",J50="bs"),F52,)))</f>
        <v>KUN</v>
      </c>
      <c r="L50" s="242"/>
      <c r="M50" s="234"/>
      <c r="N50" s="262"/>
      <c r="O50" s="234"/>
      <c r="P50" s="262"/>
      <c r="Q50" s="234"/>
      <c r="R50" s="236"/>
      <c r="S50" s="237"/>
    </row>
    <row r="51" spans="1:19" s="238" customFormat="1" ht="9.6" customHeight="1" x14ac:dyDescent="0.25">
      <c r="A51" s="277">
        <v>12</v>
      </c>
      <c r="B51" s="228" t="str">
        <f>IF($D51="","",VLOOKUP($D51,'[1]L16P elokeszito'!$A$7:$P$23,14))</f>
        <v/>
      </c>
      <c r="C51" s="228" t="str">
        <f>IF($D51="","",VLOOKUP($D51,'[1]L16P elokeszito'!$A$7:$P$33,15))</f>
        <v/>
      </c>
      <c r="D51" s="229"/>
      <c r="E51" s="230" t="s">
        <v>31</v>
      </c>
      <c r="F51" s="231" t="str">
        <f>UPPER(IF($D51="","",VLOOKUP($D51,'[1]L16P elokeszito'!$A$7:$P$33,2)))</f>
        <v/>
      </c>
      <c r="G51" s="231" t="str">
        <f>IF($D51="","",VLOOKUP($D51,'[1]L16P elokeszito'!$A$7:$P$33,3))</f>
        <v/>
      </c>
      <c r="H51" s="232"/>
      <c r="I51" s="231" t="str">
        <f>IF($D51="","",VLOOKUP($D51,'[1]L16P elokeszito'!$A$7:$P$33,4))</f>
        <v/>
      </c>
      <c r="J51" s="261"/>
      <c r="K51" s="234"/>
      <c r="L51" s="235"/>
      <c r="M51" s="263"/>
      <c r="N51" s="272"/>
      <c r="O51" s="234"/>
      <c r="P51" s="262"/>
      <c r="Q51" s="234"/>
      <c r="R51" s="236"/>
      <c r="S51" s="237"/>
    </row>
    <row r="52" spans="1:19" s="238" customFormat="1" ht="9.6" customHeight="1" x14ac:dyDescent="0.25">
      <c r="A52" s="240"/>
      <c r="B52" s="241"/>
      <c r="C52" s="241"/>
      <c r="D52" s="241"/>
      <c r="E52" s="278" t="str">
        <f>UPPER(IF($D51="","",VLOOKUP($D51,'[1]L16P elokeszito'!$A$7:$P$33,11)))</f>
        <v/>
      </c>
      <c r="F52" s="279" t="str">
        <f>UPPER(IF($D51="","",VLOOKUP($D51,'[1]L16P elokeszito'!$A$7:$P$33,8)))</f>
        <v/>
      </c>
      <c r="G52" s="279" t="str">
        <f>IF($D51="","",VLOOKUP($D51,'[1]L16P elokeszito'!$A$7:$P$33,9))</f>
        <v/>
      </c>
      <c r="H52" s="280"/>
      <c r="I52" s="279" t="str">
        <f>IF($D51="","",VLOOKUP($D51,'[1]L16P elokeszito'!$A$7:$P$33,10))</f>
        <v/>
      </c>
      <c r="J52" s="242"/>
      <c r="K52" s="234"/>
      <c r="L52" s="235"/>
      <c r="M52" s="264"/>
      <c r="N52" s="273"/>
      <c r="O52" s="234"/>
      <c r="P52" s="262"/>
      <c r="Q52" s="234"/>
      <c r="R52" s="236"/>
      <c r="S52" s="237"/>
    </row>
    <row r="53" spans="1:19" s="238" customFormat="1" ht="9.6" customHeight="1" x14ac:dyDescent="0.25">
      <c r="A53" s="240"/>
      <c r="B53" s="245"/>
      <c r="C53" s="245"/>
      <c r="D53" s="245"/>
      <c r="E53" s="246"/>
      <c r="F53" s="247"/>
      <c r="G53" s="247"/>
      <c r="H53" s="248"/>
      <c r="I53" s="247"/>
      <c r="J53" s="268"/>
      <c r="K53" s="234"/>
      <c r="L53" s="235"/>
      <c r="M53" s="234"/>
      <c r="N53" s="249"/>
      <c r="O53" s="250" t="str">
        <f>UPPER(IF(OR(N54="a",N54="as"),M45,IF(OR(N54="b",N54="bs"),M61,)))</f>
        <v>FEHÉR</v>
      </c>
      <c r="P53" s="262"/>
      <c r="Q53" s="234"/>
      <c r="R53" s="236"/>
      <c r="S53" s="237"/>
    </row>
    <row r="54" spans="1:19" s="238" customFormat="1" ht="9.6" customHeight="1" x14ac:dyDescent="0.25">
      <c r="A54" s="240"/>
      <c r="B54" s="245"/>
      <c r="C54" s="245"/>
      <c r="D54" s="245"/>
      <c r="E54" s="252"/>
      <c r="F54" s="247"/>
      <c r="G54" s="247"/>
      <c r="H54" s="253"/>
      <c r="I54" s="247"/>
      <c r="J54" s="268"/>
      <c r="K54" s="234"/>
      <c r="L54" s="235"/>
      <c r="M54" s="269" t="s">
        <v>24</v>
      </c>
      <c r="N54" s="255" t="s">
        <v>66</v>
      </c>
      <c r="O54" s="256" t="str">
        <f>UPPER(IF(OR(N54="a",N54="as"),M46,IF(OR(N54="b",N54="bs"),M62,)))</f>
        <v>PUKKAI</v>
      </c>
      <c r="P54" s="242"/>
      <c r="Q54" s="234"/>
      <c r="R54" s="236"/>
      <c r="S54" s="237"/>
    </row>
    <row r="55" spans="1:19" s="238" customFormat="1" ht="9.6" customHeight="1" x14ac:dyDescent="0.25">
      <c r="A55" s="270">
        <v>13</v>
      </c>
      <c r="B55" s="228">
        <f>IF($D55="","",VLOOKUP($D55,'[1]L16P elokeszito'!$A$7:$P$23,14))</f>
        <v>0</v>
      </c>
      <c r="C55" s="228">
        <f>IF($D55="","",VLOOKUP($D55,'[1]L16P elokeszito'!$A$7:$P$33,15))</f>
        <v>32</v>
      </c>
      <c r="D55" s="229">
        <v>4</v>
      </c>
      <c r="E55" s="258" t="str">
        <f>UPPER(IF($D55="","",VLOOKUP($D55,'[1]L16P elokeszito'!$A$7:$P$33,5)))</f>
        <v>"071011</v>
      </c>
      <c r="F55" s="259" t="str">
        <f>UPPER(IF($D55="","",VLOOKUP($D55,'[1]L16P elokeszito'!$A$7:$P$33,2)))</f>
        <v>BÖRÖCZKY</v>
      </c>
      <c r="G55" s="259" t="str">
        <f>IF($D55="","",VLOOKUP($D55,'[1]L16P elokeszito'!$A$7:$P$33,3))</f>
        <v>Emília Anikó</v>
      </c>
      <c r="H55" s="260"/>
      <c r="I55" s="259" t="str">
        <f>IF($D55="","",VLOOKUP($D55,'[1]L16P elokeszito'!$A$7:$P$33,4))</f>
        <v>Fitt SE</v>
      </c>
      <c r="J55" s="233"/>
      <c r="K55" s="234"/>
      <c r="L55" s="235"/>
      <c r="M55" s="234"/>
      <c r="N55" s="262"/>
      <c r="O55" s="234" t="s">
        <v>212</v>
      </c>
      <c r="P55" s="235"/>
      <c r="Q55" s="234"/>
      <c r="R55" s="236"/>
      <c r="S55" s="237"/>
    </row>
    <row r="56" spans="1:19" s="238" customFormat="1" ht="9.6" customHeight="1" x14ac:dyDescent="0.25">
      <c r="A56" s="240"/>
      <c r="B56" s="241"/>
      <c r="C56" s="241"/>
      <c r="D56" s="241"/>
      <c r="E56" s="258" t="str">
        <f>UPPER(IF($D55="","",VLOOKUP($D55,'[1]L16P elokeszito'!$A$7:$P$33,11)))</f>
        <v>"0608010</v>
      </c>
      <c r="F56" s="259" t="str">
        <f>UPPER(IF($D55="","",VLOOKUP($D55,'[1]L16P elokeszito'!$A$7:$P$33,8)))</f>
        <v xml:space="preserve">GYÖRGY </v>
      </c>
      <c r="G56" s="259" t="str">
        <f>IF($D55="","",VLOOKUP($D55,'[1]L16P elokeszito'!$A$7:$P$33,9))</f>
        <v>Emília</v>
      </c>
      <c r="H56" s="260"/>
      <c r="I56" s="259" t="str">
        <f>IF($D55="","",VLOOKUP($D55,'[1]L16P elokeszito'!$A$7:$P$33,10))</f>
        <v>Bebto Team</v>
      </c>
      <c r="J56" s="242"/>
      <c r="K56" s="243" t="str">
        <f>IF(J56="a",F55,IF(J56="b",F57,""))</f>
        <v/>
      </c>
      <c r="L56" s="235"/>
      <c r="M56" s="234"/>
      <c r="N56" s="262"/>
      <c r="O56" s="234"/>
      <c r="P56" s="235"/>
      <c r="Q56" s="234"/>
      <c r="R56" s="236"/>
      <c r="S56" s="237"/>
    </row>
    <row r="57" spans="1:19" s="238" customFormat="1" ht="9.6" customHeight="1" x14ac:dyDescent="0.25">
      <c r="A57" s="240"/>
      <c r="B57" s="245"/>
      <c r="C57" s="245"/>
      <c r="D57" s="266"/>
      <c r="E57" s="267"/>
      <c r="F57" s="247"/>
      <c r="G57" s="247"/>
      <c r="H57" s="253"/>
      <c r="I57" s="247"/>
      <c r="J57" s="249"/>
      <c r="K57" s="250" t="str">
        <f>UPPER(IF(OR(J58="a",J58="as"),F55,IF(OR(J58="b",J58="bs"),F59,)))</f>
        <v>BÖRÖCZKY</v>
      </c>
      <c r="L57" s="251"/>
      <c r="M57" s="234"/>
      <c r="N57" s="262"/>
      <c r="O57" s="234"/>
      <c r="P57" s="235"/>
      <c r="Q57" s="234"/>
      <c r="R57" s="236"/>
      <c r="S57" s="237"/>
    </row>
    <row r="58" spans="1:19" s="238" customFormat="1" ht="9.6" customHeight="1" x14ac:dyDescent="0.25">
      <c r="A58" s="240"/>
      <c r="B58" s="245"/>
      <c r="C58" s="245"/>
      <c r="D58" s="266"/>
      <c r="E58" s="267"/>
      <c r="F58" s="247"/>
      <c r="G58" s="247"/>
      <c r="H58" s="253"/>
      <c r="I58" s="254" t="s">
        <v>24</v>
      </c>
      <c r="J58" s="255" t="s">
        <v>66</v>
      </c>
      <c r="K58" s="256" t="str">
        <f>UPPER(IF(OR(J58="a",J58="as"),F56,IF(OR(J58="b",J58="bs"),F60,)))</f>
        <v xml:space="preserve">GYÖRGY </v>
      </c>
      <c r="L58" s="257"/>
      <c r="M58" s="234"/>
      <c r="N58" s="262"/>
      <c r="O58" s="234"/>
      <c r="P58" s="235"/>
      <c r="Q58" s="234"/>
      <c r="R58" s="236"/>
      <c r="S58" s="237"/>
    </row>
    <row r="59" spans="1:19" s="238" customFormat="1" ht="9.6" customHeight="1" x14ac:dyDescent="0.25">
      <c r="A59" s="240">
        <v>14</v>
      </c>
      <c r="B59" s="228" t="str">
        <f>IF($D59="","",VLOOKUP($D59,'[1]L16P elokeszito'!$A$7:$P$23,14))</f>
        <v/>
      </c>
      <c r="C59" s="228" t="str">
        <f>IF($D59="","",VLOOKUP($D59,'[1]L16P elokeszito'!$A$7:$P$33,15))</f>
        <v/>
      </c>
      <c r="D59" s="229"/>
      <c r="E59" s="258" t="s">
        <v>31</v>
      </c>
      <c r="F59" s="259" t="str">
        <f>UPPER(IF($D59="","",VLOOKUP($D59,'[1]L16P elokeszito'!$A$7:$P$33,2)))</f>
        <v/>
      </c>
      <c r="G59" s="259" t="str">
        <f>IF($D59="","",VLOOKUP($D59,'[1]L16P elokeszito'!$A$7:$P$33,3))</f>
        <v/>
      </c>
      <c r="H59" s="260"/>
      <c r="I59" s="259" t="str">
        <f>IF($D59="","",VLOOKUP($D59,'[1]L16P elokeszito'!$A$7:$P$33,4))</f>
        <v/>
      </c>
      <c r="J59" s="261"/>
      <c r="K59" s="234"/>
      <c r="L59" s="262"/>
      <c r="M59" s="263"/>
      <c r="N59" s="272"/>
      <c r="O59" s="234"/>
      <c r="P59" s="235"/>
      <c r="Q59" s="234"/>
      <c r="R59" s="236"/>
      <c r="S59" s="237"/>
    </row>
    <row r="60" spans="1:19" s="238" customFormat="1" ht="9.6" customHeight="1" x14ac:dyDescent="0.25">
      <c r="A60" s="240"/>
      <c r="B60" s="241"/>
      <c r="C60" s="241"/>
      <c r="D60" s="241"/>
      <c r="E60" s="258" t="str">
        <f>UPPER(IF($D59="","",VLOOKUP($D59,'[1]L16P elokeszito'!$A$7:$P$33,11)))</f>
        <v/>
      </c>
      <c r="F60" s="259" t="str">
        <f>UPPER(IF($D59="","",VLOOKUP($D59,'[1]L16P elokeszito'!$A$7:$P$33,8)))</f>
        <v/>
      </c>
      <c r="G60" s="259" t="str">
        <f>IF($D59="","",VLOOKUP($D59,'[1]L16P elokeszito'!$A$7:$P$33,9))</f>
        <v/>
      </c>
      <c r="H60" s="260"/>
      <c r="I60" s="259" t="str">
        <f>IF($D59="","",VLOOKUP($D59,'[1]L16P elokeszito'!$A$7:$P$33,10))</f>
        <v/>
      </c>
      <c r="J60" s="242"/>
      <c r="K60" s="234"/>
      <c r="L60" s="262"/>
      <c r="M60" s="264"/>
      <c r="N60" s="273"/>
      <c r="O60" s="234"/>
      <c r="P60" s="235"/>
      <c r="Q60" s="234"/>
      <c r="R60" s="236"/>
      <c r="S60" s="237"/>
    </row>
    <row r="61" spans="1:19" s="238" customFormat="1" ht="9.6" customHeight="1" x14ac:dyDescent="0.25">
      <c r="A61" s="240"/>
      <c r="B61" s="245"/>
      <c r="C61" s="245"/>
      <c r="D61" s="266"/>
      <c r="E61" s="267"/>
      <c r="F61" s="247"/>
      <c r="G61" s="247"/>
      <c r="H61" s="253"/>
      <c r="I61" s="247"/>
      <c r="J61" s="268"/>
      <c r="K61" s="234"/>
      <c r="L61" s="249"/>
      <c r="M61" s="250" t="str">
        <f>UPPER(IF(OR(L62="a",L62="as"),K57,IF(OR(L62="b",L62="bs"),K65,)))</f>
        <v>PÉCSI</v>
      </c>
      <c r="N61" s="262"/>
      <c r="O61" s="234"/>
      <c r="P61" s="235"/>
      <c r="Q61" s="234"/>
      <c r="R61" s="236"/>
      <c r="S61" s="237"/>
    </row>
    <row r="62" spans="1:19" s="238" customFormat="1" ht="9.6" customHeight="1" x14ac:dyDescent="0.25">
      <c r="A62" s="240"/>
      <c r="B62" s="245"/>
      <c r="C62" s="245"/>
      <c r="D62" s="266"/>
      <c r="E62" s="267"/>
      <c r="F62" s="247"/>
      <c r="G62" s="247"/>
      <c r="H62" s="253"/>
      <c r="I62" s="247"/>
      <c r="J62" s="268"/>
      <c r="K62" s="269" t="s">
        <v>24</v>
      </c>
      <c r="L62" s="255" t="s">
        <v>47</v>
      </c>
      <c r="M62" s="256" t="str">
        <f>UPPER(IF(OR(L62="a",L62="as"),K58,IF(OR(L62="b",L62="bs"),K66,)))</f>
        <v>TUZSON</v>
      </c>
      <c r="N62" s="242"/>
      <c r="O62" s="234"/>
      <c r="P62" s="235"/>
      <c r="Q62" s="234"/>
      <c r="R62" s="236"/>
      <c r="S62" s="237"/>
    </row>
    <row r="63" spans="1:19" s="238" customFormat="1" ht="9.6" customHeight="1" x14ac:dyDescent="0.25">
      <c r="A63" s="270">
        <v>15</v>
      </c>
      <c r="B63" s="228" t="str">
        <f>IF($D63="","",VLOOKUP($D63,'[1]L16P elokeszito'!$A$7:$P$23,14))</f>
        <v/>
      </c>
      <c r="C63" s="228" t="str">
        <f>IF($D63="","",VLOOKUP($D63,'[1]L16P elokeszito'!$A$7:$P$33,15))</f>
        <v/>
      </c>
      <c r="D63" s="229"/>
      <c r="E63" s="258" t="s">
        <v>31</v>
      </c>
      <c r="F63" s="259" t="str">
        <f>UPPER(IF($D63="","",VLOOKUP($D63,'[1]L16P elokeszito'!$A$7:$P$33,2)))</f>
        <v/>
      </c>
      <c r="G63" s="259" t="str">
        <f>IF($D63="","",VLOOKUP($D63,'[1]L16P elokeszito'!$A$7:$P$33,3))</f>
        <v/>
      </c>
      <c r="H63" s="260"/>
      <c r="I63" s="259" t="str">
        <f>IF($D63="","",VLOOKUP($D63,'[1]L16P elokeszito'!$A$7:$P$33,4))</f>
        <v/>
      </c>
      <c r="J63" s="233"/>
      <c r="K63" s="234"/>
      <c r="L63" s="262"/>
      <c r="M63" s="234" t="s">
        <v>176</v>
      </c>
      <c r="N63" s="235"/>
      <c r="O63" s="263"/>
      <c r="P63" s="235"/>
      <c r="Q63" s="234"/>
      <c r="R63" s="236"/>
      <c r="S63" s="237"/>
    </row>
    <row r="64" spans="1:19" s="238" customFormat="1" ht="9.6" customHeight="1" x14ac:dyDescent="0.25">
      <c r="A64" s="240"/>
      <c r="B64" s="241"/>
      <c r="C64" s="241"/>
      <c r="D64" s="241"/>
      <c r="E64" s="258" t="str">
        <f>UPPER(IF($D63="","",VLOOKUP($D63,'[1]L16P elokeszito'!$A$7:$P$33,11)))</f>
        <v/>
      </c>
      <c r="F64" s="259" t="str">
        <f>UPPER(IF($D63="","",VLOOKUP($D63,'[1]L16P elokeszito'!$A$7:$P$33,8)))</f>
        <v/>
      </c>
      <c r="G64" s="259" t="str">
        <f>IF($D63="","",VLOOKUP($D63,'[1]L16P elokeszito'!$A$7:$P$33,9))</f>
        <v/>
      </c>
      <c r="H64" s="260"/>
      <c r="I64" s="259" t="str">
        <f>IF($D63="","",VLOOKUP($D63,'[1]L16P elokeszito'!$A$7:$P$33,10))</f>
        <v/>
      </c>
      <c r="J64" s="242"/>
      <c r="K64" s="243" t="str">
        <f>IF(J64="a",F63,IF(J64="b",F65,""))</f>
        <v/>
      </c>
      <c r="L64" s="262"/>
      <c r="M64" s="234"/>
      <c r="N64" s="235"/>
      <c r="O64" s="234"/>
      <c r="P64" s="235"/>
      <c r="Q64" s="234"/>
      <c r="R64" s="236"/>
      <c r="S64" s="237"/>
    </row>
    <row r="65" spans="1:19" s="238" customFormat="1" ht="9.6" customHeight="1" x14ac:dyDescent="0.25">
      <c r="A65" s="240"/>
      <c r="B65" s="245"/>
      <c r="C65" s="245"/>
      <c r="D65" s="245"/>
      <c r="E65" s="252"/>
      <c r="F65" s="247"/>
      <c r="G65" s="247"/>
      <c r="H65" s="253"/>
      <c r="I65" s="247"/>
      <c r="J65" s="249"/>
      <c r="K65" s="250" t="str">
        <f>UPPER(IF(OR(J66="a",J66="as"),F63,IF(OR(J66="b",J66="bs"),F67,)))</f>
        <v>PÉCSI</v>
      </c>
      <c r="L65" s="272"/>
      <c r="M65" s="234"/>
      <c r="N65" s="235"/>
      <c r="O65" s="234"/>
      <c r="P65" s="235"/>
      <c r="Q65" s="234"/>
      <c r="R65" s="236"/>
      <c r="S65" s="237"/>
    </row>
    <row r="66" spans="1:19" s="238" customFormat="1" ht="9.6" customHeight="1" x14ac:dyDescent="0.25">
      <c r="A66" s="240"/>
      <c r="B66" s="245"/>
      <c r="C66" s="245"/>
      <c r="D66" s="245"/>
      <c r="E66" s="246"/>
      <c r="F66" s="234"/>
      <c r="G66" s="234"/>
      <c r="H66" s="248"/>
      <c r="I66" s="269" t="s">
        <v>24</v>
      </c>
      <c r="J66" s="255" t="s">
        <v>47</v>
      </c>
      <c r="K66" s="256" t="str">
        <f>UPPER(IF(OR(J66="a",J66="as"),F64,IF(OR(J66="b",J66="bs"),F68,)))</f>
        <v>TUZSON</v>
      </c>
      <c r="L66" s="242"/>
      <c r="M66" s="234"/>
      <c r="N66" s="235"/>
      <c r="O66" s="234"/>
      <c r="P66" s="235"/>
      <c r="Q66" s="234"/>
      <c r="R66" s="236"/>
      <c r="S66" s="237"/>
    </row>
    <row r="67" spans="1:19" s="238" customFormat="1" ht="9.6" customHeight="1" x14ac:dyDescent="0.25">
      <c r="A67" s="277">
        <v>16</v>
      </c>
      <c r="B67" s="228">
        <f>IF($D67="","",VLOOKUP($D67,'[1]L16P elokeszito'!$A$7:$P$23,14))</f>
        <v>0</v>
      </c>
      <c r="C67" s="228">
        <f>IF($D67="","",VLOOKUP($D67,'[1]L16P elokeszito'!$A$7:$P$33,15))</f>
        <v>20</v>
      </c>
      <c r="D67" s="229">
        <v>2</v>
      </c>
      <c r="E67" s="230" t="str">
        <f>UPPER(IF($D67="","",VLOOKUP($D67,'[1]L16P elokeszito'!$A$7:$P$33,5)))</f>
        <v>"071108</v>
      </c>
      <c r="F67" s="231" t="str">
        <f>UPPER(IF($D67="","",VLOOKUP($D67,'[1]L16P elokeszito'!$A$7:$P$33,2)))</f>
        <v>PÉCSI</v>
      </c>
      <c r="G67" s="231" t="str">
        <f>IF($D67="","",VLOOKUP($D67,'[1]L16P elokeszito'!$A$7:$P$33,3))</f>
        <v>Boglárka</v>
      </c>
      <c r="H67" s="232"/>
      <c r="I67" s="231" t="str">
        <f>IF($D67="","",VLOOKUP($D67,'[1]L16P elokeszito'!$A$7:$P$33,4))</f>
        <v>Future TT</v>
      </c>
      <c r="J67" s="261"/>
      <c r="K67" s="234"/>
      <c r="L67" s="235"/>
      <c r="M67" s="263"/>
      <c r="N67" s="251"/>
      <c r="O67" s="234"/>
      <c r="P67" s="235"/>
      <c r="Q67" s="234"/>
      <c r="R67" s="236"/>
      <c r="S67" s="237"/>
    </row>
    <row r="68" spans="1:19" s="238" customFormat="1" ht="9.6" customHeight="1" x14ac:dyDescent="0.25">
      <c r="A68" s="240"/>
      <c r="B68" s="241"/>
      <c r="C68" s="241"/>
      <c r="D68" s="241"/>
      <c r="E68" s="278" t="str">
        <f>UPPER(IF($D67="","",VLOOKUP($D67,'[1]L16P elokeszito'!$A$7:$P$33,11)))</f>
        <v>"070820</v>
      </c>
      <c r="F68" s="279" t="str">
        <f>UPPER(IF($D67="","",VLOOKUP($D67,'[1]L16P elokeszito'!$A$7:$P$33,8)))</f>
        <v>TUZSON</v>
      </c>
      <c r="G68" s="279" t="str">
        <f>IF($D67="","",VLOOKUP($D67,'[1]L16P elokeszito'!$A$7:$P$33,9))</f>
        <v>Viktória</v>
      </c>
      <c r="H68" s="280"/>
      <c r="I68" s="279" t="str">
        <f>IF($D67="","",VLOOKUP($D67,'[1]L16P elokeszito'!$A$7:$P$33,10))</f>
        <v>MESE</v>
      </c>
      <c r="J68" s="242"/>
      <c r="K68" s="234"/>
      <c r="L68" s="235"/>
      <c r="M68" s="264"/>
      <c r="N68" s="265"/>
      <c r="O68" s="234"/>
      <c r="P68" s="235"/>
      <c r="Q68" s="234"/>
      <c r="R68" s="236"/>
      <c r="S68" s="237"/>
    </row>
    <row r="69" spans="1:19" s="238" customFormat="1" ht="9.6" customHeight="1" x14ac:dyDescent="0.25">
      <c r="A69" s="281"/>
      <c r="B69" s="282"/>
      <c r="C69" s="282"/>
      <c r="D69" s="283"/>
      <c r="E69" s="283"/>
      <c r="F69" s="284"/>
      <c r="G69" s="284"/>
      <c r="H69" s="285"/>
      <c r="I69" s="284"/>
      <c r="J69" s="286"/>
      <c r="K69" s="287"/>
      <c r="L69" s="288"/>
      <c r="M69" s="287"/>
      <c r="N69" s="288"/>
      <c r="O69" s="287"/>
      <c r="P69" s="288"/>
      <c r="Q69" s="287"/>
      <c r="R69" s="288"/>
      <c r="S69" s="237"/>
    </row>
    <row r="70" spans="1:19" s="248" customFormat="1" ht="6" customHeight="1" x14ac:dyDescent="0.25">
      <c r="A70" s="281"/>
      <c r="B70" s="282"/>
      <c r="C70" s="282"/>
      <c r="D70" s="283"/>
      <c r="E70" s="283"/>
      <c r="F70" s="284"/>
      <c r="G70" s="284"/>
      <c r="H70" s="285"/>
      <c r="I70" s="284"/>
      <c r="J70" s="286"/>
      <c r="K70" s="287"/>
      <c r="L70" s="288"/>
      <c r="M70" s="289"/>
      <c r="N70" s="290"/>
      <c r="O70" s="289"/>
      <c r="P70" s="290"/>
      <c r="Q70" s="289"/>
      <c r="R70" s="290"/>
      <c r="S70" s="291"/>
    </row>
    <row r="71" spans="1:19" s="303" customFormat="1" ht="10.5" customHeight="1" x14ac:dyDescent="0.25">
      <c r="A71" s="292" t="s">
        <v>11</v>
      </c>
      <c r="B71" s="293"/>
      <c r="C71" s="294"/>
      <c r="D71" s="295" t="s">
        <v>48</v>
      </c>
      <c r="E71" s="295"/>
      <c r="F71" s="296" t="s">
        <v>145</v>
      </c>
      <c r="G71" s="296"/>
      <c r="H71" s="296"/>
      <c r="I71" s="297"/>
      <c r="J71" s="296" t="s">
        <v>48</v>
      </c>
      <c r="K71" s="296" t="s">
        <v>146</v>
      </c>
      <c r="L71" s="298"/>
      <c r="M71" s="296" t="s">
        <v>147</v>
      </c>
      <c r="N71" s="299"/>
      <c r="O71" s="300" t="s">
        <v>148</v>
      </c>
      <c r="P71" s="300"/>
      <c r="Q71" s="301"/>
      <c r="R71" s="302"/>
    </row>
    <row r="72" spans="1:19" s="303" customFormat="1" ht="9" customHeight="1" x14ac:dyDescent="0.25">
      <c r="A72" s="304" t="s">
        <v>149</v>
      </c>
      <c r="B72" s="305"/>
      <c r="C72" s="306"/>
      <c r="D72" s="307">
        <v>1</v>
      </c>
      <c r="E72" s="307"/>
      <c r="F72" s="308" t="str">
        <f>IF(D72&gt;$R$79,,UPPER(VLOOKUP(D72,'[1]L16P elokeszito'!$A$7:$L$23,2)))</f>
        <v>BAK-SZABÓ</v>
      </c>
      <c r="G72" s="309"/>
      <c r="H72" s="309"/>
      <c r="I72" s="310"/>
      <c r="J72" s="311" t="s">
        <v>54</v>
      </c>
      <c r="K72" s="305"/>
      <c r="L72" s="312"/>
      <c r="M72" s="305"/>
      <c r="N72" s="313"/>
      <c r="O72" s="314" t="s">
        <v>150</v>
      </c>
      <c r="P72" s="315"/>
      <c r="Q72" s="315"/>
      <c r="R72" s="316"/>
    </row>
    <row r="73" spans="1:19" s="303" customFormat="1" ht="9" customHeight="1" x14ac:dyDescent="0.25">
      <c r="A73" s="317" t="s">
        <v>56</v>
      </c>
      <c r="B73" s="318"/>
      <c r="C73" s="319"/>
      <c r="D73" s="307"/>
      <c r="E73" s="307"/>
      <c r="F73" s="308" t="str">
        <f>IF(D72&gt;$R$79,,UPPER(VLOOKUP(D72,'[1]L16P elokeszito'!$A$7:$L$23,8)))</f>
        <v>KOMLÓDI</v>
      </c>
      <c r="G73" s="309"/>
      <c r="H73" s="309"/>
      <c r="I73" s="310"/>
      <c r="J73" s="311"/>
      <c r="K73" s="305"/>
      <c r="L73" s="312"/>
      <c r="M73" s="305"/>
      <c r="N73" s="313"/>
      <c r="O73" s="318"/>
      <c r="P73" s="320"/>
      <c r="Q73" s="318"/>
      <c r="R73" s="321"/>
    </row>
    <row r="74" spans="1:19" s="303" customFormat="1" ht="9" customHeight="1" x14ac:dyDescent="0.25">
      <c r="A74" s="322"/>
      <c r="B74" s="323"/>
      <c r="C74" s="324"/>
      <c r="D74" s="307">
        <v>2</v>
      </c>
      <c r="E74" s="307"/>
      <c r="F74" s="308" t="str">
        <f>IF(D74&gt;$R$79,,UPPER(VLOOKUP(D74,'[1]L16P elokeszito'!$A$7:$L$23,2)))</f>
        <v>PÉCSI</v>
      </c>
      <c r="G74" s="309"/>
      <c r="H74" s="309"/>
      <c r="I74" s="310"/>
      <c r="J74" s="311" t="s">
        <v>57</v>
      </c>
      <c r="K74" s="305"/>
      <c r="L74" s="312"/>
      <c r="M74" s="305"/>
      <c r="N74" s="313"/>
      <c r="O74" s="314" t="s">
        <v>59</v>
      </c>
      <c r="P74" s="315"/>
      <c r="Q74" s="315"/>
      <c r="R74" s="316"/>
    </row>
    <row r="75" spans="1:19" s="303" customFormat="1" ht="9" customHeight="1" x14ac:dyDescent="0.25">
      <c r="A75" s="325"/>
      <c r="B75" s="326"/>
      <c r="C75" s="327"/>
      <c r="D75" s="307"/>
      <c r="E75" s="307"/>
      <c r="F75" s="308" t="str">
        <f>IF(D74&gt;$R$79,,UPPER(VLOOKUP(D74,'[1]L16P elokeszito'!$A$7:$L$23,8)))</f>
        <v>TUZSON</v>
      </c>
      <c r="G75" s="309"/>
      <c r="H75" s="309"/>
      <c r="I75" s="310"/>
      <c r="J75" s="311"/>
      <c r="K75" s="305"/>
      <c r="L75" s="312"/>
      <c r="M75" s="305"/>
      <c r="N75" s="313"/>
      <c r="O75" s="305"/>
      <c r="P75" s="312"/>
      <c r="Q75" s="305"/>
      <c r="R75" s="313"/>
    </row>
    <row r="76" spans="1:19" s="303" customFormat="1" ht="9" customHeight="1" x14ac:dyDescent="0.25">
      <c r="A76" s="328"/>
      <c r="B76" s="329"/>
      <c r="C76" s="330"/>
      <c r="D76" s="307">
        <v>3</v>
      </c>
      <c r="E76" s="307"/>
      <c r="F76" s="308">
        <f>IF(D76&gt;$R$79,,UPPER(VLOOKUP(D76,'[1]L16P elokeszito'!$A$7:$L$23,2)))</f>
        <v>0</v>
      </c>
      <c r="G76" s="309"/>
      <c r="H76" s="309"/>
      <c r="I76" s="310"/>
      <c r="J76" s="311" t="s">
        <v>58</v>
      </c>
      <c r="K76" s="305"/>
      <c r="L76" s="312"/>
      <c r="M76" s="305"/>
      <c r="N76" s="313"/>
      <c r="O76" s="318"/>
      <c r="P76" s="320"/>
      <c r="Q76" s="318"/>
      <c r="R76" s="321"/>
    </row>
    <row r="77" spans="1:19" s="303" customFormat="1" ht="9" customHeight="1" x14ac:dyDescent="0.25">
      <c r="A77" s="331"/>
      <c r="B77" s="332"/>
      <c r="C77" s="327"/>
      <c r="D77" s="307"/>
      <c r="E77" s="307"/>
      <c r="F77" s="308">
        <f>IF(D76&gt;$R$79,,UPPER(VLOOKUP(D76,'[1]L16P elokeszito'!$A$7:$L$23,8)))</f>
        <v>0</v>
      </c>
      <c r="G77" s="309"/>
      <c r="H77" s="309"/>
      <c r="I77" s="310"/>
      <c r="J77" s="311"/>
      <c r="K77" s="305"/>
      <c r="L77" s="312"/>
      <c r="M77" s="305"/>
      <c r="N77" s="313"/>
      <c r="O77" s="314" t="s">
        <v>63</v>
      </c>
      <c r="P77" s="315"/>
      <c r="Q77" s="315"/>
      <c r="R77" s="316"/>
    </row>
    <row r="78" spans="1:19" s="303" customFormat="1" ht="9" customHeight="1" x14ac:dyDescent="0.25">
      <c r="A78" s="331"/>
      <c r="B78" s="332"/>
      <c r="C78" s="333"/>
      <c r="D78" s="307">
        <v>4</v>
      </c>
      <c r="E78" s="307"/>
      <c r="F78" s="308">
        <f>IF(D78&gt;$R$79,,UPPER(VLOOKUP(D78,'[1]L16P elokeszito'!$A$7:$L$23,2)))</f>
        <v>0</v>
      </c>
      <c r="G78" s="309"/>
      <c r="H78" s="309"/>
      <c r="I78" s="310"/>
      <c r="J78" s="311" t="s">
        <v>60</v>
      </c>
      <c r="K78" s="305"/>
      <c r="L78" s="312"/>
      <c r="M78" s="305"/>
      <c r="N78" s="313"/>
      <c r="O78" s="305"/>
      <c r="P78" s="312"/>
      <c r="Q78" s="305"/>
      <c r="R78" s="313"/>
    </row>
    <row r="79" spans="1:19" s="303" customFormat="1" ht="9" customHeight="1" x14ac:dyDescent="0.25">
      <c r="A79" s="334"/>
      <c r="B79" s="335"/>
      <c r="C79" s="336"/>
      <c r="D79" s="337"/>
      <c r="E79" s="337"/>
      <c r="F79" s="308">
        <f>IF(D78&gt;$R$79,,UPPER(VLOOKUP(D78,'[1]L16P elokeszito'!$A$7:$L$23,8)))</f>
        <v>0</v>
      </c>
      <c r="G79" s="338"/>
      <c r="H79" s="338"/>
      <c r="I79" s="339"/>
      <c r="J79" s="340"/>
      <c r="K79" s="318"/>
      <c r="L79" s="320"/>
      <c r="M79" s="318"/>
      <c r="N79" s="321"/>
      <c r="O79" s="318" t="str">
        <f>R4</f>
        <v>Izmendi Károly</v>
      </c>
      <c r="P79" s="320"/>
      <c r="Q79" s="318"/>
      <c r="R79" s="341">
        <f>MIN(4,'[1]L16P elokeszito'!$P$5)</f>
        <v>2</v>
      </c>
    </row>
    <row r="80" spans="1:19" ht="15.75" customHeight="1" x14ac:dyDescent="0.25"/>
    <row r="81" ht="9" customHeight="1" x14ac:dyDescent="0.25"/>
  </sheetData>
  <mergeCells count="1">
    <mergeCell ref="A4:C4"/>
  </mergeCells>
  <conditionalFormatting sqref="I10 I58 I42 I50 I34 I26 I18 I66 K30 M22 O38 K62 K46 M54 K14">
    <cfRule type="expression" dxfId="9" priority="8" stopIfTrue="1">
      <formula>AND($O$1="CU",I10="Umpire")</formula>
    </cfRule>
    <cfRule type="expression" dxfId="8" priority="9" stopIfTrue="1">
      <formula>AND($O$1="CU",I10&lt;&gt;"Umpire",J10&lt;&gt;"")</formula>
    </cfRule>
    <cfRule type="expression" dxfId="7" priority="10" stopIfTrue="1">
      <formula>AND($O$1="CU",I10&lt;&gt;"Umpire")</formula>
    </cfRule>
  </conditionalFormatting>
  <conditionalFormatting sqref="M13 M29 M45 M61 O21 O53 Q37 K9 K17 K25 K33 K41 K49 K57 K65">
    <cfRule type="expression" dxfId="6" priority="6" stopIfTrue="1">
      <formula>J10="as"</formula>
    </cfRule>
    <cfRule type="expression" dxfId="5" priority="7" stopIfTrue="1">
      <formula>J10="bs"</formula>
    </cfRule>
  </conditionalFormatting>
  <conditionalFormatting sqref="M14 M30 M46 M62 O22 O54 Q38 K10 K18 K26 K34 K42 K50 K58 K66">
    <cfRule type="expression" dxfId="4" priority="4" stopIfTrue="1">
      <formula>J10="as"</formula>
    </cfRule>
    <cfRule type="expression" dxfId="3" priority="5" stopIfTrue="1">
      <formula>J10="bs"</formula>
    </cfRule>
  </conditionalFormatting>
  <conditionalFormatting sqref="J10 J18 J26 J34 J42 J50 J58 J66 L62 L46 L30 L14 N22 N54 P38">
    <cfRule type="expression" dxfId="2" priority="3" stopIfTrue="1">
      <formula>$O$1="CU"</formula>
    </cfRule>
  </conditionalFormatting>
  <conditionalFormatting sqref="E7:F7 E63:F63 E11:F11 E15:F15 E19:F19 E23:F23 E27:F27 E31:F31 E35:F35 E39:F39 E43:F43 E47:F47 E51:F51 E55:F55 E59:F59 E67:F67">
    <cfRule type="cellIs" dxfId="1" priority="2" stopIfTrue="1" operator="equal">
      <formula>"Bye"</formula>
    </cfRule>
  </conditionalFormatting>
  <conditionalFormatting sqref="D63 D7 D11 D15 D19 D23 D27 D31 D35 D39 D43 D47 D51 D55 D59 D67">
    <cfRule type="cellIs" dxfId="0" priority="1" stopIfTrue="1" operator="lessThan">
      <formula>5</formula>
    </cfRule>
  </conditionalFormatting>
  <printOptions horizontalCentered="1"/>
  <pageMargins left="0.35" right="0.35" top="0.39" bottom="0.39" header="0" footer="0"/>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1]!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146" r:id="rId5" name="Button 2">
              <controlPr defaultSize="0" print="0" autoFill="0" autoPict="0" macro="[1]!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800E823-5A65-4228-B42D-6EC05DA31A7A}">
          <x14:formula1>
            <xm:f>$U$7:$U$16</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K62 JG62 TC62 ACY62 AMU62 AWQ62 BGM62 BQI62 CAE62 CKA62 CTW62 DDS62 DNO62 DXK62 EHG62 ERC62 FAY62 FKU62 FUQ62 GEM62 GOI62 GYE62 HIA62 HRW62 IBS62 ILO62 IVK62 JFG62 JPC62 JYY62 KIU62 KSQ62 LCM62 LMI62 LWE62 MGA62 MPW62 MZS62 NJO62 NTK62 ODG62 ONC62 OWY62 PGU62 PQQ62 QAM62 QKI62 QUE62 REA62 RNW62 RXS62 SHO62 SRK62 TBG62 TLC62 TUY62 UEU62 UOQ62 UYM62 VII62 VSE62 WCA62 WLW62 WVS62 K65598 JG65598 TC65598 ACY65598 AMU65598 AWQ65598 BGM65598 BQI65598 CAE65598 CKA65598 CTW65598 DDS65598 DNO65598 DXK65598 EHG65598 ERC65598 FAY65598 FKU65598 FUQ65598 GEM65598 GOI65598 GYE65598 HIA65598 HRW65598 IBS65598 ILO65598 IVK65598 JFG65598 JPC65598 JYY65598 KIU65598 KSQ65598 LCM65598 LMI65598 LWE65598 MGA65598 MPW65598 MZS65598 NJO65598 NTK65598 ODG65598 ONC65598 OWY65598 PGU65598 PQQ65598 QAM65598 QKI65598 QUE65598 REA65598 RNW65598 RXS65598 SHO65598 SRK65598 TBG65598 TLC65598 TUY65598 UEU65598 UOQ65598 UYM65598 VII65598 VSE65598 WCA65598 WLW65598 WVS65598 K131134 JG131134 TC131134 ACY131134 AMU131134 AWQ131134 BGM131134 BQI131134 CAE131134 CKA131134 CTW131134 DDS131134 DNO131134 DXK131134 EHG131134 ERC131134 FAY131134 FKU131134 FUQ131134 GEM131134 GOI131134 GYE131134 HIA131134 HRW131134 IBS131134 ILO131134 IVK131134 JFG131134 JPC131134 JYY131134 KIU131134 KSQ131134 LCM131134 LMI131134 LWE131134 MGA131134 MPW131134 MZS131134 NJO131134 NTK131134 ODG131134 ONC131134 OWY131134 PGU131134 PQQ131134 QAM131134 QKI131134 QUE131134 REA131134 RNW131134 RXS131134 SHO131134 SRK131134 TBG131134 TLC131134 TUY131134 UEU131134 UOQ131134 UYM131134 VII131134 VSE131134 WCA131134 WLW131134 WVS131134 K196670 JG196670 TC196670 ACY196670 AMU196670 AWQ196670 BGM196670 BQI196670 CAE196670 CKA196670 CTW196670 DDS196670 DNO196670 DXK196670 EHG196670 ERC196670 FAY196670 FKU196670 FUQ196670 GEM196670 GOI196670 GYE196670 HIA196670 HRW196670 IBS196670 ILO196670 IVK196670 JFG196670 JPC196670 JYY196670 KIU196670 KSQ196670 LCM196670 LMI196670 LWE196670 MGA196670 MPW196670 MZS196670 NJO196670 NTK196670 ODG196670 ONC196670 OWY196670 PGU196670 PQQ196670 QAM196670 QKI196670 QUE196670 REA196670 RNW196670 RXS196670 SHO196670 SRK196670 TBG196670 TLC196670 TUY196670 UEU196670 UOQ196670 UYM196670 VII196670 VSE196670 WCA196670 WLW196670 WVS196670 K262206 JG262206 TC262206 ACY262206 AMU262206 AWQ262206 BGM262206 BQI262206 CAE262206 CKA262206 CTW262206 DDS262206 DNO262206 DXK262206 EHG262206 ERC262206 FAY262206 FKU262206 FUQ262206 GEM262206 GOI262206 GYE262206 HIA262206 HRW262206 IBS262206 ILO262206 IVK262206 JFG262206 JPC262206 JYY262206 KIU262206 KSQ262206 LCM262206 LMI262206 LWE262206 MGA262206 MPW262206 MZS262206 NJO262206 NTK262206 ODG262206 ONC262206 OWY262206 PGU262206 PQQ262206 QAM262206 QKI262206 QUE262206 REA262206 RNW262206 RXS262206 SHO262206 SRK262206 TBG262206 TLC262206 TUY262206 UEU262206 UOQ262206 UYM262206 VII262206 VSE262206 WCA262206 WLW262206 WVS262206 K327742 JG327742 TC327742 ACY327742 AMU327742 AWQ327742 BGM327742 BQI327742 CAE327742 CKA327742 CTW327742 DDS327742 DNO327742 DXK327742 EHG327742 ERC327742 FAY327742 FKU327742 FUQ327742 GEM327742 GOI327742 GYE327742 HIA327742 HRW327742 IBS327742 ILO327742 IVK327742 JFG327742 JPC327742 JYY327742 KIU327742 KSQ327742 LCM327742 LMI327742 LWE327742 MGA327742 MPW327742 MZS327742 NJO327742 NTK327742 ODG327742 ONC327742 OWY327742 PGU327742 PQQ327742 QAM327742 QKI327742 QUE327742 REA327742 RNW327742 RXS327742 SHO327742 SRK327742 TBG327742 TLC327742 TUY327742 UEU327742 UOQ327742 UYM327742 VII327742 VSE327742 WCA327742 WLW327742 WVS327742 K393278 JG393278 TC393278 ACY393278 AMU393278 AWQ393278 BGM393278 BQI393278 CAE393278 CKA393278 CTW393278 DDS393278 DNO393278 DXK393278 EHG393278 ERC393278 FAY393278 FKU393278 FUQ393278 GEM393278 GOI393278 GYE393278 HIA393278 HRW393278 IBS393278 ILO393278 IVK393278 JFG393278 JPC393278 JYY393278 KIU393278 KSQ393278 LCM393278 LMI393278 LWE393278 MGA393278 MPW393278 MZS393278 NJO393278 NTK393278 ODG393278 ONC393278 OWY393278 PGU393278 PQQ393278 QAM393278 QKI393278 QUE393278 REA393278 RNW393278 RXS393278 SHO393278 SRK393278 TBG393278 TLC393278 TUY393278 UEU393278 UOQ393278 UYM393278 VII393278 VSE393278 WCA393278 WLW393278 WVS393278 K458814 JG458814 TC458814 ACY458814 AMU458814 AWQ458814 BGM458814 BQI458814 CAE458814 CKA458814 CTW458814 DDS458814 DNO458814 DXK458814 EHG458814 ERC458814 FAY458814 FKU458814 FUQ458814 GEM458814 GOI458814 GYE458814 HIA458814 HRW458814 IBS458814 ILO458814 IVK458814 JFG458814 JPC458814 JYY458814 KIU458814 KSQ458814 LCM458814 LMI458814 LWE458814 MGA458814 MPW458814 MZS458814 NJO458814 NTK458814 ODG458814 ONC458814 OWY458814 PGU458814 PQQ458814 QAM458814 QKI458814 QUE458814 REA458814 RNW458814 RXS458814 SHO458814 SRK458814 TBG458814 TLC458814 TUY458814 UEU458814 UOQ458814 UYM458814 VII458814 VSE458814 WCA458814 WLW458814 WVS458814 K524350 JG524350 TC524350 ACY524350 AMU524350 AWQ524350 BGM524350 BQI524350 CAE524350 CKA524350 CTW524350 DDS524350 DNO524350 DXK524350 EHG524350 ERC524350 FAY524350 FKU524350 FUQ524350 GEM524350 GOI524350 GYE524350 HIA524350 HRW524350 IBS524350 ILO524350 IVK524350 JFG524350 JPC524350 JYY524350 KIU524350 KSQ524350 LCM524350 LMI524350 LWE524350 MGA524350 MPW524350 MZS524350 NJO524350 NTK524350 ODG524350 ONC524350 OWY524350 PGU524350 PQQ524350 QAM524350 QKI524350 QUE524350 REA524350 RNW524350 RXS524350 SHO524350 SRK524350 TBG524350 TLC524350 TUY524350 UEU524350 UOQ524350 UYM524350 VII524350 VSE524350 WCA524350 WLW524350 WVS524350 K589886 JG589886 TC589886 ACY589886 AMU589886 AWQ589886 BGM589886 BQI589886 CAE589886 CKA589886 CTW589886 DDS589886 DNO589886 DXK589886 EHG589886 ERC589886 FAY589886 FKU589886 FUQ589886 GEM589886 GOI589886 GYE589886 HIA589886 HRW589886 IBS589886 ILO589886 IVK589886 JFG589886 JPC589886 JYY589886 KIU589886 KSQ589886 LCM589886 LMI589886 LWE589886 MGA589886 MPW589886 MZS589886 NJO589886 NTK589886 ODG589886 ONC589886 OWY589886 PGU589886 PQQ589886 QAM589886 QKI589886 QUE589886 REA589886 RNW589886 RXS589886 SHO589886 SRK589886 TBG589886 TLC589886 TUY589886 UEU589886 UOQ589886 UYM589886 VII589886 VSE589886 WCA589886 WLW589886 WVS589886 K655422 JG655422 TC655422 ACY655422 AMU655422 AWQ655422 BGM655422 BQI655422 CAE655422 CKA655422 CTW655422 DDS655422 DNO655422 DXK655422 EHG655422 ERC655422 FAY655422 FKU655422 FUQ655422 GEM655422 GOI655422 GYE655422 HIA655422 HRW655422 IBS655422 ILO655422 IVK655422 JFG655422 JPC655422 JYY655422 KIU655422 KSQ655422 LCM655422 LMI655422 LWE655422 MGA655422 MPW655422 MZS655422 NJO655422 NTK655422 ODG655422 ONC655422 OWY655422 PGU655422 PQQ655422 QAM655422 QKI655422 QUE655422 REA655422 RNW655422 RXS655422 SHO655422 SRK655422 TBG655422 TLC655422 TUY655422 UEU655422 UOQ655422 UYM655422 VII655422 VSE655422 WCA655422 WLW655422 WVS655422 K720958 JG720958 TC720958 ACY720958 AMU720958 AWQ720958 BGM720958 BQI720958 CAE720958 CKA720958 CTW720958 DDS720958 DNO720958 DXK720958 EHG720958 ERC720958 FAY720958 FKU720958 FUQ720958 GEM720958 GOI720958 GYE720958 HIA720958 HRW720958 IBS720958 ILO720958 IVK720958 JFG720958 JPC720958 JYY720958 KIU720958 KSQ720958 LCM720958 LMI720958 LWE720958 MGA720958 MPW720958 MZS720958 NJO720958 NTK720958 ODG720958 ONC720958 OWY720958 PGU720958 PQQ720958 QAM720958 QKI720958 QUE720958 REA720958 RNW720958 RXS720958 SHO720958 SRK720958 TBG720958 TLC720958 TUY720958 UEU720958 UOQ720958 UYM720958 VII720958 VSE720958 WCA720958 WLW720958 WVS720958 K786494 JG786494 TC786494 ACY786494 AMU786494 AWQ786494 BGM786494 BQI786494 CAE786494 CKA786494 CTW786494 DDS786494 DNO786494 DXK786494 EHG786494 ERC786494 FAY786494 FKU786494 FUQ786494 GEM786494 GOI786494 GYE786494 HIA786494 HRW786494 IBS786494 ILO786494 IVK786494 JFG786494 JPC786494 JYY786494 KIU786494 KSQ786494 LCM786494 LMI786494 LWE786494 MGA786494 MPW786494 MZS786494 NJO786494 NTK786494 ODG786494 ONC786494 OWY786494 PGU786494 PQQ786494 QAM786494 QKI786494 QUE786494 REA786494 RNW786494 RXS786494 SHO786494 SRK786494 TBG786494 TLC786494 TUY786494 UEU786494 UOQ786494 UYM786494 VII786494 VSE786494 WCA786494 WLW786494 WVS786494 K852030 JG852030 TC852030 ACY852030 AMU852030 AWQ852030 BGM852030 BQI852030 CAE852030 CKA852030 CTW852030 DDS852030 DNO852030 DXK852030 EHG852030 ERC852030 FAY852030 FKU852030 FUQ852030 GEM852030 GOI852030 GYE852030 HIA852030 HRW852030 IBS852030 ILO852030 IVK852030 JFG852030 JPC852030 JYY852030 KIU852030 KSQ852030 LCM852030 LMI852030 LWE852030 MGA852030 MPW852030 MZS852030 NJO852030 NTK852030 ODG852030 ONC852030 OWY852030 PGU852030 PQQ852030 QAM852030 QKI852030 QUE852030 REA852030 RNW852030 RXS852030 SHO852030 SRK852030 TBG852030 TLC852030 TUY852030 UEU852030 UOQ852030 UYM852030 VII852030 VSE852030 WCA852030 WLW852030 WVS852030 K917566 JG917566 TC917566 ACY917566 AMU917566 AWQ917566 BGM917566 BQI917566 CAE917566 CKA917566 CTW917566 DDS917566 DNO917566 DXK917566 EHG917566 ERC917566 FAY917566 FKU917566 FUQ917566 GEM917566 GOI917566 GYE917566 HIA917566 HRW917566 IBS917566 ILO917566 IVK917566 JFG917566 JPC917566 JYY917566 KIU917566 KSQ917566 LCM917566 LMI917566 LWE917566 MGA917566 MPW917566 MZS917566 NJO917566 NTK917566 ODG917566 ONC917566 OWY917566 PGU917566 PQQ917566 QAM917566 QKI917566 QUE917566 REA917566 RNW917566 RXS917566 SHO917566 SRK917566 TBG917566 TLC917566 TUY917566 UEU917566 UOQ917566 UYM917566 VII917566 VSE917566 WCA917566 WLW917566 WVS917566 K983102 JG983102 TC983102 ACY983102 AMU983102 AWQ983102 BGM983102 BQI983102 CAE983102 CKA983102 CTW983102 DDS983102 DNO983102 DXK983102 EHG983102 ERC983102 FAY983102 FKU983102 FUQ983102 GEM983102 GOI983102 GYE983102 HIA983102 HRW983102 IBS983102 ILO983102 IVK983102 JFG983102 JPC983102 JYY983102 KIU983102 KSQ983102 LCM983102 LMI983102 LWE983102 MGA983102 MPW983102 MZS983102 NJO983102 NTK983102 ODG983102 ONC983102 OWY983102 PGU983102 PQQ983102 QAM983102 QKI983102 QUE983102 REA983102 RNW983102 RXS983102 SHO983102 SRK983102 TBG983102 TLC983102 TUY983102 UEU983102 UOQ983102 UYM983102 VII983102 VSE983102 WCA983102 WLW983102 WVS983102 I66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I65602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I131138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I196674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I262210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I327746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I393282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I458818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I524354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I589890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I655426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I720962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I786498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I852034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I917570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I983106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57D-00C7-4D12-9C1A-F352F6AFA044}">
  <dimension ref="A1:P77"/>
  <sheetViews>
    <sheetView zoomScale="90" zoomScaleNormal="90" workbookViewId="0">
      <selection activeCell="G47" sqref="G47"/>
    </sheetView>
  </sheetViews>
  <sheetFormatPr defaultRowHeight="14.4" x14ac:dyDescent="0.3"/>
  <cols>
    <col min="1" max="2" width="5.6640625" style="179" customWidth="1"/>
    <col min="3" max="3" width="4.33203125" style="179" customWidth="1"/>
    <col min="4" max="4" width="4.33203125" style="172" customWidth="1"/>
    <col min="5" max="6" width="24.6640625" style="171" customWidth="1"/>
    <col min="7" max="7" width="11.6640625" style="171" customWidth="1"/>
    <col min="8" max="256" width="8.88671875" style="168"/>
    <col min="257" max="258" width="5.6640625" style="168" customWidth="1"/>
    <col min="259" max="260" width="4.33203125" style="168" customWidth="1"/>
    <col min="261" max="262" width="24.6640625" style="168" customWidth="1"/>
    <col min="263" max="263" width="11.6640625" style="168" customWidth="1"/>
    <col min="264" max="512" width="8.88671875" style="168"/>
    <col min="513" max="514" width="5.6640625" style="168" customWidth="1"/>
    <col min="515" max="516" width="4.33203125" style="168" customWidth="1"/>
    <col min="517" max="518" width="24.6640625" style="168" customWidth="1"/>
    <col min="519" max="519" width="11.6640625" style="168" customWidth="1"/>
    <col min="520" max="768" width="8.88671875" style="168"/>
    <col min="769" max="770" width="5.6640625" style="168" customWidth="1"/>
    <col min="771" max="772" width="4.33203125" style="168" customWidth="1"/>
    <col min="773" max="774" width="24.6640625" style="168" customWidth="1"/>
    <col min="775" max="775" width="11.6640625" style="168" customWidth="1"/>
    <col min="776" max="1024" width="8.88671875" style="168"/>
    <col min="1025" max="1026" width="5.6640625" style="168" customWidth="1"/>
    <col min="1027" max="1028" width="4.33203125" style="168" customWidth="1"/>
    <col min="1029" max="1030" width="24.6640625" style="168" customWidth="1"/>
    <col min="1031" max="1031" width="11.6640625" style="168" customWidth="1"/>
    <col min="1032" max="1280" width="8.88671875" style="168"/>
    <col min="1281" max="1282" width="5.6640625" style="168" customWidth="1"/>
    <col min="1283" max="1284" width="4.33203125" style="168" customWidth="1"/>
    <col min="1285" max="1286" width="24.6640625" style="168" customWidth="1"/>
    <col min="1287" max="1287" width="11.6640625" style="168" customWidth="1"/>
    <col min="1288" max="1536" width="8.88671875" style="168"/>
    <col min="1537" max="1538" width="5.6640625" style="168" customWidth="1"/>
    <col min="1539" max="1540" width="4.33203125" style="168" customWidth="1"/>
    <col min="1541" max="1542" width="24.6640625" style="168" customWidth="1"/>
    <col min="1543" max="1543" width="11.6640625" style="168" customWidth="1"/>
    <col min="1544" max="1792" width="8.88671875" style="168"/>
    <col min="1793" max="1794" width="5.6640625" style="168" customWidth="1"/>
    <col min="1795" max="1796" width="4.33203125" style="168" customWidth="1"/>
    <col min="1797" max="1798" width="24.6640625" style="168" customWidth="1"/>
    <col min="1799" max="1799" width="11.6640625" style="168" customWidth="1"/>
    <col min="1800" max="2048" width="8.88671875" style="168"/>
    <col min="2049" max="2050" width="5.6640625" style="168" customWidth="1"/>
    <col min="2051" max="2052" width="4.33203125" style="168" customWidth="1"/>
    <col min="2053" max="2054" width="24.6640625" style="168" customWidth="1"/>
    <col min="2055" max="2055" width="11.6640625" style="168" customWidth="1"/>
    <col min="2056" max="2304" width="8.88671875" style="168"/>
    <col min="2305" max="2306" width="5.6640625" style="168" customWidth="1"/>
    <col min="2307" max="2308" width="4.33203125" style="168" customWidth="1"/>
    <col min="2309" max="2310" width="24.6640625" style="168" customWidth="1"/>
    <col min="2311" max="2311" width="11.6640625" style="168" customWidth="1"/>
    <col min="2312" max="2560" width="8.88671875" style="168"/>
    <col min="2561" max="2562" width="5.6640625" style="168" customWidth="1"/>
    <col min="2563" max="2564" width="4.33203125" style="168" customWidth="1"/>
    <col min="2565" max="2566" width="24.6640625" style="168" customWidth="1"/>
    <col min="2567" max="2567" width="11.6640625" style="168" customWidth="1"/>
    <col min="2568" max="2816" width="8.88671875" style="168"/>
    <col min="2817" max="2818" width="5.6640625" style="168" customWidth="1"/>
    <col min="2819" max="2820" width="4.33203125" style="168" customWidth="1"/>
    <col min="2821" max="2822" width="24.6640625" style="168" customWidth="1"/>
    <col min="2823" max="2823" width="11.6640625" style="168" customWidth="1"/>
    <col min="2824" max="3072" width="8.88671875" style="168"/>
    <col min="3073" max="3074" width="5.6640625" style="168" customWidth="1"/>
    <col min="3075" max="3076" width="4.33203125" style="168" customWidth="1"/>
    <col min="3077" max="3078" width="24.6640625" style="168" customWidth="1"/>
    <col min="3079" max="3079" width="11.6640625" style="168" customWidth="1"/>
    <col min="3080" max="3328" width="8.88671875" style="168"/>
    <col min="3329" max="3330" width="5.6640625" style="168" customWidth="1"/>
    <col min="3331" max="3332" width="4.33203125" style="168" customWidth="1"/>
    <col min="3333" max="3334" width="24.6640625" style="168" customWidth="1"/>
    <col min="3335" max="3335" width="11.6640625" style="168" customWidth="1"/>
    <col min="3336" max="3584" width="8.88671875" style="168"/>
    <col min="3585" max="3586" width="5.6640625" style="168" customWidth="1"/>
    <col min="3587" max="3588" width="4.33203125" style="168" customWidth="1"/>
    <col min="3589" max="3590" width="24.6640625" style="168" customWidth="1"/>
    <col min="3591" max="3591" width="11.6640625" style="168" customWidth="1"/>
    <col min="3592" max="3840" width="8.88671875" style="168"/>
    <col min="3841" max="3842" width="5.6640625" style="168" customWidth="1"/>
    <col min="3843" max="3844" width="4.33203125" style="168" customWidth="1"/>
    <col min="3845" max="3846" width="24.6640625" style="168" customWidth="1"/>
    <col min="3847" max="3847" width="11.6640625" style="168" customWidth="1"/>
    <col min="3848" max="4096" width="8.88671875" style="168"/>
    <col min="4097" max="4098" width="5.6640625" style="168" customWidth="1"/>
    <col min="4099" max="4100" width="4.33203125" style="168" customWidth="1"/>
    <col min="4101" max="4102" width="24.6640625" style="168" customWidth="1"/>
    <col min="4103" max="4103" width="11.6640625" style="168" customWidth="1"/>
    <col min="4104" max="4352" width="8.88671875" style="168"/>
    <col min="4353" max="4354" width="5.6640625" style="168" customWidth="1"/>
    <col min="4355" max="4356" width="4.33203125" style="168" customWidth="1"/>
    <col min="4357" max="4358" width="24.6640625" style="168" customWidth="1"/>
    <col min="4359" max="4359" width="11.6640625" style="168" customWidth="1"/>
    <col min="4360" max="4608" width="8.88671875" style="168"/>
    <col min="4609" max="4610" width="5.6640625" style="168" customWidth="1"/>
    <col min="4611" max="4612" width="4.33203125" style="168" customWidth="1"/>
    <col min="4613" max="4614" width="24.6640625" style="168" customWidth="1"/>
    <col min="4615" max="4615" width="11.6640625" style="168" customWidth="1"/>
    <col min="4616" max="4864" width="8.88671875" style="168"/>
    <col min="4865" max="4866" width="5.6640625" style="168" customWidth="1"/>
    <col min="4867" max="4868" width="4.33203125" style="168" customWidth="1"/>
    <col min="4869" max="4870" width="24.6640625" style="168" customWidth="1"/>
    <col min="4871" max="4871" width="11.6640625" style="168" customWidth="1"/>
    <col min="4872" max="5120" width="8.88671875" style="168"/>
    <col min="5121" max="5122" width="5.6640625" style="168" customWidth="1"/>
    <col min="5123" max="5124" width="4.33203125" style="168" customWidth="1"/>
    <col min="5125" max="5126" width="24.6640625" style="168" customWidth="1"/>
    <col min="5127" max="5127" width="11.6640625" style="168" customWidth="1"/>
    <col min="5128" max="5376" width="8.88671875" style="168"/>
    <col min="5377" max="5378" width="5.6640625" style="168" customWidth="1"/>
    <col min="5379" max="5380" width="4.33203125" style="168" customWidth="1"/>
    <col min="5381" max="5382" width="24.6640625" style="168" customWidth="1"/>
    <col min="5383" max="5383" width="11.6640625" style="168" customWidth="1"/>
    <col min="5384" max="5632" width="8.88671875" style="168"/>
    <col min="5633" max="5634" width="5.6640625" style="168" customWidth="1"/>
    <col min="5635" max="5636" width="4.33203125" style="168" customWidth="1"/>
    <col min="5637" max="5638" width="24.6640625" style="168" customWidth="1"/>
    <col min="5639" max="5639" width="11.6640625" style="168" customWidth="1"/>
    <col min="5640" max="5888" width="8.88671875" style="168"/>
    <col min="5889" max="5890" width="5.6640625" style="168" customWidth="1"/>
    <col min="5891" max="5892" width="4.33203125" style="168" customWidth="1"/>
    <col min="5893" max="5894" width="24.6640625" style="168" customWidth="1"/>
    <col min="5895" max="5895" width="11.6640625" style="168" customWidth="1"/>
    <col min="5896" max="6144" width="8.88671875" style="168"/>
    <col min="6145" max="6146" width="5.6640625" style="168" customWidth="1"/>
    <col min="6147" max="6148" width="4.33203125" style="168" customWidth="1"/>
    <col min="6149" max="6150" width="24.6640625" style="168" customWidth="1"/>
    <col min="6151" max="6151" width="11.6640625" style="168" customWidth="1"/>
    <col min="6152" max="6400" width="8.88671875" style="168"/>
    <col min="6401" max="6402" width="5.6640625" style="168" customWidth="1"/>
    <col min="6403" max="6404" width="4.33203125" style="168" customWidth="1"/>
    <col min="6405" max="6406" width="24.6640625" style="168" customWidth="1"/>
    <col min="6407" max="6407" width="11.6640625" style="168" customWidth="1"/>
    <col min="6408" max="6656" width="8.88671875" style="168"/>
    <col min="6657" max="6658" width="5.6640625" style="168" customWidth="1"/>
    <col min="6659" max="6660" width="4.33203125" style="168" customWidth="1"/>
    <col min="6661" max="6662" width="24.6640625" style="168" customWidth="1"/>
    <col min="6663" max="6663" width="11.6640625" style="168" customWidth="1"/>
    <col min="6664" max="6912" width="8.88671875" style="168"/>
    <col min="6913" max="6914" width="5.6640625" style="168" customWidth="1"/>
    <col min="6915" max="6916" width="4.33203125" style="168" customWidth="1"/>
    <col min="6917" max="6918" width="24.6640625" style="168" customWidth="1"/>
    <col min="6919" max="6919" width="11.6640625" style="168" customWidth="1"/>
    <col min="6920" max="7168" width="8.88671875" style="168"/>
    <col min="7169" max="7170" width="5.6640625" style="168" customWidth="1"/>
    <col min="7171" max="7172" width="4.33203125" style="168" customWidth="1"/>
    <col min="7173" max="7174" width="24.6640625" style="168" customWidth="1"/>
    <col min="7175" max="7175" width="11.6640625" style="168" customWidth="1"/>
    <col min="7176" max="7424" width="8.88671875" style="168"/>
    <col min="7425" max="7426" width="5.6640625" style="168" customWidth="1"/>
    <col min="7427" max="7428" width="4.33203125" style="168" customWidth="1"/>
    <col min="7429" max="7430" width="24.6640625" style="168" customWidth="1"/>
    <col min="7431" max="7431" width="11.6640625" style="168" customWidth="1"/>
    <col min="7432" max="7680" width="8.88671875" style="168"/>
    <col min="7681" max="7682" width="5.6640625" style="168" customWidth="1"/>
    <col min="7683" max="7684" width="4.33203125" style="168" customWidth="1"/>
    <col min="7685" max="7686" width="24.6640625" style="168" customWidth="1"/>
    <col min="7687" max="7687" width="11.6640625" style="168" customWidth="1"/>
    <col min="7688" max="7936" width="8.88671875" style="168"/>
    <col min="7937" max="7938" width="5.6640625" style="168" customWidth="1"/>
    <col min="7939" max="7940" width="4.33203125" style="168" customWidth="1"/>
    <col min="7941" max="7942" width="24.6640625" style="168" customWidth="1"/>
    <col min="7943" max="7943" width="11.6640625" style="168" customWidth="1"/>
    <col min="7944" max="8192" width="8.88671875" style="168"/>
    <col min="8193" max="8194" width="5.6640625" style="168" customWidth="1"/>
    <col min="8195" max="8196" width="4.33203125" style="168" customWidth="1"/>
    <col min="8197" max="8198" width="24.6640625" style="168" customWidth="1"/>
    <col min="8199" max="8199" width="11.6640625" style="168" customWidth="1"/>
    <col min="8200" max="8448" width="8.88671875" style="168"/>
    <col min="8449" max="8450" width="5.6640625" style="168" customWidth="1"/>
    <col min="8451" max="8452" width="4.33203125" style="168" customWidth="1"/>
    <col min="8453" max="8454" width="24.6640625" style="168" customWidth="1"/>
    <col min="8455" max="8455" width="11.6640625" style="168" customWidth="1"/>
    <col min="8456" max="8704" width="8.88671875" style="168"/>
    <col min="8705" max="8706" width="5.6640625" style="168" customWidth="1"/>
    <col min="8707" max="8708" width="4.33203125" style="168" customWidth="1"/>
    <col min="8709" max="8710" width="24.6640625" style="168" customWidth="1"/>
    <col min="8711" max="8711" width="11.6640625" style="168" customWidth="1"/>
    <col min="8712" max="8960" width="8.88671875" style="168"/>
    <col min="8961" max="8962" width="5.6640625" style="168" customWidth="1"/>
    <col min="8963" max="8964" width="4.33203125" style="168" customWidth="1"/>
    <col min="8965" max="8966" width="24.6640625" style="168" customWidth="1"/>
    <col min="8967" max="8967" width="11.6640625" style="168" customWidth="1"/>
    <col min="8968" max="9216" width="8.88671875" style="168"/>
    <col min="9217" max="9218" width="5.6640625" style="168" customWidth="1"/>
    <col min="9219" max="9220" width="4.33203125" style="168" customWidth="1"/>
    <col min="9221" max="9222" width="24.6640625" style="168" customWidth="1"/>
    <col min="9223" max="9223" width="11.6640625" style="168" customWidth="1"/>
    <col min="9224" max="9472" width="8.88671875" style="168"/>
    <col min="9473" max="9474" width="5.6640625" style="168" customWidth="1"/>
    <col min="9475" max="9476" width="4.33203125" style="168" customWidth="1"/>
    <col min="9477" max="9478" width="24.6640625" style="168" customWidth="1"/>
    <col min="9479" max="9479" width="11.6640625" style="168" customWidth="1"/>
    <col min="9480" max="9728" width="8.88671875" style="168"/>
    <col min="9729" max="9730" width="5.6640625" style="168" customWidth="1"/>
    <col min="9731" max="9732" width="4.33203125" style="168" customWidth="1"/>
    <col min="9733" max="9734" width="24.6640625" style="168" customWidth="1"/>
    <col min="9735" max="9735" width="11.6640625" style="168" customWidth="1"/>
    <col min="9736" max="9984" width="8.88671875" style="168"/>
    <col min="9985" max="9986" width="5.6640625" style="168" customWidth="1"/>
    <col min="9987" max="9988" width="4.33203125" style="168" customWidth="1"/>
    <col min="9989" max="9990" width="24.6640625" style="168" customWidth="1"/>
    <col min="9991" max="9991" width="11.6640625" style="168" customWidth="1"/>
    <col min="9992" max="10240" width="8.88671875" style="168"/>
    <col min="10241" max="10242" width="5.6640625" style="168" customWidth="1"/>
    <col min="10243" max="10244" width="4.33203125" style="168" customWidth="1"/>
    <col min="10245" max="10246" width="24.6640625" style="168" customWidth="1"/>
    <col min="10247" max="10247" width="11.6640625" style="168" customWidth="1"/>
    <col min="10248" max="10496" width="8.88671875" style="168"/>
    <col min="10497" max="10498" width="5.6640625" style="168" customWidth="1"/>
    <col min="10499" max="10500" width="4.33203125" style="168" customWidth="1"/>
    <col min="10501" max="10502" width="24.6640625" style="168" customWidth="1"/>
    <col min="10503" max="10503" width="11.6640625" style="168" customWidth="1"/>
    <col min="10504" max="10752" width="8.88671875" style="168"/>
    <col min="10753" max="10754" width="5.6640625" style="168" customWidth="1"/>
    <col min="10755" max="10756" width="4.33203125" style="168" customWidth="1"/>
    <col min="10757" max="10758" width="24.6640625" style="168" customWidth="1"/>
    <col min="10759" max="10759" width="11.6640625" style="168" customWidth="1"/>
    <col min="10760" max="11008" width="8.88671875" style="168"/>
    <col min="11009" max="11010" width="5.6640625" style="168" customWidth="1"/>
    <col min="11011" max="11012" width="4.33203125" style="168" customWidth="1"/>
    <col min="11013" max="11014" width="24.6640625" style="168" customWidth="1"/>
    <col min="11015" max="11015" width="11.6640625" style="168" customWidth="1"/>
    <col min="11016" max="11264" width="8.88671875" style="168"/>
    <col min="11265" max="11266" width="5.6640625" style="168" customWidth="1"/>
    <col min="11267" max="11268" width="4.33203125" style="168" customWidth="1"/>
    <col min="11269" max="11270" width="24.6640625" style="168" customWidth="1"/>
    <col min="11271" max="11271" width="11.6640625" style="168" customWidth="1"/>
    <col min="11272" max="11520" width="8.88671875" style="168"/>
    <col min="11521" max="11522" width="5.6640625" style="168" customWidth="1"/>
    <col min="11523" max="11524" width="4.33203125" style="168" customWidth="1"/>
    <col min="11525" max="11526" width="24.6640625" style="168" customWidth="1"/>
    <col min="11527" max="11527" width="11.6640625" style="168" customWidth="1"/>
    <col min="11528" max="11776" width="8.88671875" style="168"/>
    <col min="11777" max="11778" width="5.6640625" style="168" customWidth="1"/>
    <col min="11779" max="11780" width="4.33203125" style="168" customWidth="1"/>
    <col min="11781" max="11782" width="24.6640625" style="168" customWidth="1"/>
    <col min="11783" max="11783" width="11.6640625" style="168" customWidth="1"/>
    <col min="11784" max="12032" width="8.88671875" style="168"/>
    <col min="12033" max="12034" width="5.6640625" style="168" customWidth="1"/>
    <col min="12035" max="12036" width="4.33203125" style="168" customWidth="1"/>
    <col min="12037" max="12038" width="24.6640625" style="168" customWidth="1"/>
    <col min="12039" max="12039" width="11.6640625" style="168" customWidth="1"/>
    <col min="12040" max="12288" width="8.88671875" style="168"/>
    <col min="12289" max="12290" width="5.6640625" style="168" customWidth="1"/>
    <col min="12291" max="12292" width="4.33203125" style="168" customWidth="1"/>
    <col min="12293" max="12294" width="24.6640625" style="168" customWidth="1"/>
    <col min="12295" max="12295" width="11.6640625" style="168" customWidth="1"/>
    <col min="12296" max="12544" width="8.88671875" style="168"/>
    <col min="12545" max="12546" width="5.6640625" style="168" customWidth="1"/>
    <col min="12547" max="12548" width="4.33203125" style="168" customWidth="1"/>
    <col min="12549" max="12550" width="24.6640625" style="168" customWidth="1"/>
    <col min="12551" max="12551" width="11.6640625" style="168" customWidth="1"/>
    <col min="12552" max="12800" width="8.88671875" style="168"/>
    <col min="12801" max="12802" width="5.6640625" style="168" customWidth="1"/>
    <col min="12803" max="12804" width="4.33203125" style="168" customWidth="1"/>
    <col min="12805" max="12806" width="24.6640625" style="168" customWidth="1"/>
    <col min="12807" max="12807" width="11.6640625" style="168" customWidth="1"/>
    <col min="12808" max="13056" width="8.88671875" style="168"/>
    <col min="13057" max="13058" width="5.6640625" style="168" customWidth="1"/>
    <col min="13059" max="13060" width="4.33203125" style="168" customWidth="1"/>
    <col min="13061" max="13062" width="24.6640625" style="168" customWidth="1"/>
    <col min="13063" max="13063" width="11.6640625" style="168" customWidth="1"/>
    <col min="13064" max="13312" width="8.88671875" style="168"/>
    <col min="13313" max="13314" width="5.6640625" style="168" customWidth="1"/>
    <col min="13315" max="13316" width="4.33203125" style="168" customWidth="1"/>
    <col min="13317" max="13318" width="24.6640625" style="168" customWidth="1"/>
    <col min="13319" max="13319" width="11.6640625" style="168" customWidth="1"/>
    <col min="13320" max="13568" width="8.88671875" style="168"/>
    <col min="13569" max="13570" width="5.6640625" style="168" customWidth="1"/>
    <col min="13571" max="13572" width="4.33203125" style="168" customWidth="1"/>
    <col min="13573" max="13574" width="24.6640625" style="168" customWidth="1"/>
    <col min="13575" max="13575" width="11.6640625" style="168" customWidth="1"/>
    <col min="13576" max="13824" width="8.88671875" style="168"/>
    <col min="13825" max="13826" width="5.6640625" style="168" customWidth="1"/>
    <col min="13827" max="13828" width="4.33203125" style="168" customWidth="1"/>
    <col min="13829" max="13830" width="24.6640625" style="168" customWidth="1"/>
    <col min="13831" max="13831" width="11.6640625" style="168" customWidth="1"/>
    <col min="13832" max="14080" width="8.88671875" style="168"/>
    <col min="14081" max="14082" width="5.6640625" style="168" customWidth="1"/>
    <col min="14083" max="14084" width="4.33203125" style="168" customWidth="1"/>
    <col min="14085" max="14086" width="24.6640625" style="168" customWidth="1"/>
    <col min="14087" max="14087" width="11.6640625" style="168" customWidth="1"/>
    <col min="14088" max="14336" width="8.88671875" style="168"/>
    <col min="14337" max="14338" width="5.6640625" style="168" customWidth="1"/>
    <col min="14339" max="14340" width="4.33203125" style="168" customWidth="1"/>
    <col min="14341" max="14342" width="24.6640625" style="168" customWidth="1"/>
    <col min="14343" max="14343" width="11.6640625" style="168" customWidth="1"/>
    <col min="14344" max="14592" width="8.88671875" style="168"/>
    <col min="14593" max="14594" width="5.6640625" style="168" customWidth="1"/>
    <col min="14595" max="14596" width="4.33203125" style="168" customWidth="1"/>
    <col min="14597" max="14598" width="24.6640625" style="168" customWidth="1"/>
    <col min="14599" max="14599" width="11.6640625" style="168" customWidth="1"/>
    <col min="14600" max="14848" width="8.88671875" style="168"/>
    <col min="14849" max="14850" width="5.6640625" style="168" customWidth="1"/>
    <col min="14851" max="14852" width="4.33203125" style="168" customWidth="1"/>
    <col min="14853" max="14854" width="24.6640625" style="168" customWidth="1"/>
    <col min="14855" max="14855" width="11.6640625" style="168" customWidth="1"/>
    <col min="14856" max="15104" width="8.88671875" style="168"/>
    <col min="15105" max="15106" width="5.6640625" style="168" customWidth="1"/>
    <col min="15107" max="15108" width="4.33203125" style="168" customWidth="1"/>
    <col min="15109" max="15110" width="24.6640625" style="168" customWidth="1"/>
    <col min="15111" max="15111" width="11.6640625" style="168" customWidth="1"/>
    <col min="15112" max="15360" width="8.88671875" style="168"/>
    <col min="15361" max="15362" width="5.6640625" style="168" customWidth="1"/>
    <col min="15363" max="15364" width="4.33203125" style="168" customWidth="1"/>
    <col min="15365" max="15366" width="24.6640625" style="168" customWidth="1"/>
    <col min="15367" max="15367" width="11.6640625" style="168" customWidth="1"/>
    <col min="15368" max="15616" width="8.88671875" style="168"/>
    <col min="15617" max="15618" width="5.6640625" style="168" customWidth="1"/>
    <col min="15619" max="15620" width="4.33203125" style="168" customWidth="1"/>
    <col min="15621" max="15622" width="24.6640625" style="168" customWidth="1"/>
    <col min="15623" max="15623" width="11.6640625" style="168" customWidth="1"/>
    <col min="15624" max="15872" width="8.88671875" style="168"/>
    <col min="15873" max="15874" width="5.6640625" style="168" customWidth="1"/>
    <col min="15875" max="15876" width="4.33203125" style="168" customWidth="1"/>
    <col min="15877" max="15878" width="24.6640625" style="168" customWidth="1"/>
    <col min="15879" max="15879" width="11.6640625" style="168" customWidth="1"/>
    <col min="15880" max="16128" width="8.88671875" style="168"/>
    <col min="16129" max="16130" width="5.6640625" style="168" customWidth="1"/>
    <col min="16131" max="16132" width="4.33203125" style="168" customWidth="1"/>
    <col min="16133" max="16134" width="24.6640625" style="168" customWidth="1"/>
    <col min="16135" max="16135" width="11.6640625" style="168" customWidth="1"/>
    <col min="16136" max="16384" width="8.88671875" style="168"/>
  </cols>
  <sheetData>
    <row r="1" spans="1:7" ht="25.8" x14ac:dyDescent="0.3">
      <c r="A1" s="367" t="s">
        <v>67</v>
      </c>
      <c r="B1" s="367"/>
      <c r="C1" s="367"/>
      <c r="D1" s="367"/>
      <c r="E1" s="367"/>
      <c r="F1" s="367"/>
      <c r="G1" s="367"/>
    </row>
    <row r="2" spans="1:7" ht="46.5" customHeight="1" x14ac:dyDescent="0.3">
      <c r="A2" s="368" t="s">
        <v>68</v>
      </c>
      <c r="B2" s="368"/>
      <c r="C2" s="368"/>
      <c r="D2" s="368"/>
      <c r="E2" s="368"/>
      <c r="F2" s="368"/>
      <c r="G2" s="368"/>
    </row>
    <row r="3" spans="1:7" ht="21" x14ac:dyDescent="0.3">
      <c r="A3" s="369" t="s">
        <v>135</v>
      </c>
      <c r="B3" s="369"/>
      <c r="C3" s="369"/>
      <c r="D3" s="369"/>
      <c r="E3" s="369"/>
      <c r="F3" s="369"/>
      <c r="G3" s="369"/>
    </row>
    <row r="4" spans="1:7" ht="66" x14ac:dyDescent="0.3">
      <c r="A4" s="169" t="s">
        <v>69</v>
      </c>
      <c r="B4" s="169" t="s">
        <v>70</v>
      </c>
      <c r="C4" s="169" t="s">
        <v>71</v>
      </c>
      <c r="D4" s="170" t="s">
        <v>72</v>
      </c>
      <c r="G4" s="172" t="s">
        <v>73</v>
      </c>
    </row>
    <row r="5" spans="1:7" ht="22.5" customHeight="1" x14ac:dyDescent="0.3">
      <c r="A5" s="173" t="s">
        <v>74</v>
      </c>
      <c r="B5" s="174"/>
      <c r="C5" s="173" t="s">
        <v>75</v>
      </c>
      <c r="D5" s="175" t="s">
        <v>54</v>
      </c>
      <c r="E5" s="176" t="s">
        <v>76</v>
      </c>
      <c r="F5" s="186" t="s">
        <v>77</v>
      </c>
      <c r="G5" s="177" t="s">
        <v>136</v>
      </c>
    </row>
    <row r="6" spans="1:7" ht="22.5" customHeight="1" x14ac:dyDescent="0.3">
      <c r="A6" s="173"/>
      <c r="B6" s="174"/>
      <c r="C6" s="173"/>
      <c r="D6" s="175" t="s">
        <v>57</v>
      </c>
      <c r="E6" s="178" t="s">
        <v>78</v>
      </c>
      <c r="F6" s="187" t="s">
        <v>79</v>
      </c>
      <c r="G6" s="177" t="s">
        <v>137</v>
      </c>
    </row>
    <row r="7" spans="1:7" ht="22.5" customHeight="1" x14ac:dyDescent="0.3">
      <c r="A7" s="173"/>
      <c r="B7" s="174"/>
      <c r="C7" s="173"/>
      <c r="D7" s="175" t="s">
        <v>58</v>
      </c>
      <c r="E7" s="178" t="s">
        <v>80</v>
      </c>
      <c r="F7" s="352" t="s">
        <v>81</v>
      </c>
      <c r="G7" s="177" t="s">
        <v>161</v>
      </c>
    </row>
    <row r="8" spans="1:7" ht="22.5" customHeight="1" x14ac:dyDescent="0.3">
      <c r="A8" s="173"/>
      <c r="B8" s="174"/>
      <c r="C8" s="173"/>
      <c r="D8" s="175" t="s">
        <v>60</v>
      </c>
      <c r="E8" s="187" t="s">
        <v>82</v>
      </c>
      <c r="F8" s="178" t="s">
        <v>83</v>
      </c>
      <c r="G8" s="177" t="s">
        <v>138</v>
      </c>
    </row>
    <row r="9" spans="1:7" ht="22.5" customHeight="1" x14ac:dyDescent="0.3">
      <c r="A9" s="173"/>
      <c r="B9" s="174"/>
      <c r="C9" s="173"/>
      <c r="D9" s="175" t="s">
        <v>61</v>
      </c>
      <c r="E9" s="187" t="s">
        <v>84</v>
      </c>
      <c r="F9" s="178" t="s">
        <v>85</v>
      </c>
      <c r="G9" s="177" t="s">
        <v>139</v>
      </c>
    </row>
    <row r="10" spans="1:7" ht="22.5" customHeight="1" x14ac:dyDescent="0.3">
      <c r="A10" s="173" t="s">
        <v>86</v>
      </c>
      <c r="B10" s="174"/>
      <c r="C10" s="173"/>
      <c r="D10" s="175"/>
      <c r="E10" s="187" t="s">
        <v>87</v>
      </c>
      <c r="F10" s="178" t="s">
        <v>88</v>
      </c>
      <c r="G10" s="177" t="s">
        <v>164</v>
      </c>
    </row>
    <row r="11" spans="1:7" ht="22.5" customHeight="1" x14ac:dyDescent="0.3">
      <c r="A11" s="173"/>
      <c r="B11" s="174"/>
      <c r="C11" s="173"/>
      <c r="D11" s="175"/>
      <c r="E11" s="186" t="s">
        <v>89</v>
      </c>
      <c r="F11" s="176" t="s">
        <v>90</v>
      </c>
      <c r="G11" s="177" t="s">
        <v>164</v>
      </c>
    </row>
    <row r="12" spans="1:7" ht="22.5" customHeight="1" x14ac:dyDescent="0.3">
      <c r="A12" s="173"/>
      <c r="B12" s="174"/>
      <c r="C12" s="173"/>
      <c r="D12" s="175"/>
      <c r="E12" s="186" t="s">
        <v>91</v>
      </c>
      <c r="F12" s="176" t="s">
        <v>92</v>
      </c>
      <c r="G12" s="177" t="s">
        <v>160</v>
      </c>
    </row>
    <row r="13" spans="1:7" ht="22.5" customHeight="1" x14ac:dyDescent="0.3">
      <c r="A13" s="173"/>
      <c r="B13" s="174"/>
      <c r="C13" s="173"/>
      <c r="D13" s="175"/>
      <c r="E13" s="186" t="s">
        <v>93</v>
      </c>
      <c r="F13" s="176" t="s">
        <v>94</v>
      </c>
      <c r="G13" s="177" t="s">
        <v>137</v>
      </c>
    </row>
    <row r="14" spans="1:7" ht="22.5" customHeight="1" x14ac:dyDescent="0.3">
      <c r="A14" s="173"/>
      <c r="B14" s="174"/>
      <c r="C14" s="173"/>
      <c r="D14" s="175"/>
      <c r="E14" s="176" t="s">
        <v>95</v>
      </c>
      <c r="F14" s="186" t="s">
        <v>96</v>
      </c>
      <c r="G14" s="177" t="s">
        <v>162</v>
      </c>
    </row>
    <row r="15" spans="1:7" ht="22.5" customHeight="1" x14ac:dyDescent="0.3">
      <c r="A15" s="173" t="s">
        <v>97</v>
      </c>
      <c r="B15" s="174"/>
      <c r="C15" s="173"/>
      <c r="D15" s="175"/>
      <c r="E15" s="176" t="s">
        <v>98</v>
      </c>
      <c r="F15" s="186" t="s">
        <v>99</v>
      </c>
      <c r="G15" s="177" t="s">
        <v>163</v>
      </c>
    </row>
    <row r="16" spans="1:7" ht="22.5" customHeight="1" x14ac:dyDescent="0.3">
      <c r="A16" s="173"/>
      <c r="B16" s="174"/>
      <c r="C16" s="173" t="s">
        <v>100</v>
      </c>
      <c r="D16" s="175"/>
      <c r="E16" s="186" t="s">
        <v>101</v>
      </c>
      <c r="F16" s="176" t="s">
        <v>102</v>
      </c>
      <c r="G16" s="177" t="s">
        <v>137</v>
      </c>
    </row>
    <row r="17" spans="1:16" ht="22.5" customHeight="1" x14ac:dyDescent="0.3">
      <c r="A17" s="173"/>
      <c r="B17" s="174"/>
      <c r="C17" s="173"/>
      <c r="D17" s="175"/>
      <c r="E17" s="176" t="s">
        <v>103</v>
      </c>
      <c r="F17" s="186" t="s">
        <v>104</v>
      </c>
      <c r="G17" s="177" t="s">
        <v>170</v>
      </c>
    </row>
    <row r="18" spans="1:16" ht="22.5" customHeight="1" x14ac:dyDescent="0.3">
      <c r="A18" s="173"/>
      <c r="B18" s="174"/>
      <c r="C18" s="173"/>
      <c r="D18" s="175"/>
      <c r="E18" s="176" t="s">
        <v>105</v>
      </c>
      <c r="F18" s="186" t="s">
        <v>106</v>
      </c>
      <c r="G18" s="177" t="s">
        <v>171</v>
      </c>
      <c r="K18" s="179"/>
      <c r="L18" s="180"/>
      <c r="M18" s="179"/>
      <c r="N18" s="172"/>
      <c r="O18" s="181"/>
      <c r="P18" s="181"/>
    </row>
    <row r="19" spans="1:16" ht="22.5" customHeight="1" x14ac:dyDescent="0.3">
      <c r="A19" s="173"/>
      <c r="B19" s="174"/>
      <c r="C19" s="173"/>
      <c r="D19" s="175"/>
      <c r="E19" s="187" t="s">
        <v>107</v>
      </c>
      <c r="F19" s="178" t="s">
        <v>108</v>
      </c>
      <c r="G19" s="177" t="s">
        <v>136</v>
      </c>
    </row>
    <row r="20" spans="1:16" ht="22.5" customHeight="1" x14ac:dyDescent="0.3">
      <c r="A20" s="173" t="s">
        <v>109</v>
      </c>
      <c r="B20" s="174"/>
      <c r="C20" s="173"/>
      <c r="D20" s="175"/>
      <c r="E20" s="178" t="s">
        <v>110</v>
      </c>
      <c r="F20" s="187" t="s">
        <v>111</v>
      </c>
      <c r="G20" s="177" t="s">
        <v>173</v>
      </c>
    </row>
    <row r="21" spans="1:16" ht="22.5" customHeight="1" x14ac:dyDescent="0.3">
      <c r="A21" s="173"/>
      <c r="B21" s="174"/>
      <c r="C21" s="173"/>
      <c r="D21" s="175"/>
      <c r="E21" s="182" t="s">
        <v>112</v>
      </c>
      <c r="F21" s="353" t="s">
        <v>113</v>
      </c>
      <c r="G21" s="177" t="s">
        <v>139</v>
      </c>
      <c r="I21" s="184"/>
      <c r="K21" s="179"/>
      <c r="L21" s="180"/>
      <c r="M21" s="179"/>
      <c r="N21" s="172"/>
      <c r="O21" s="181"/>
      <c r="P21" s="181"/>
    </row>
    <row r="22" spans="1:16" ht="22.5" customHeight="1" x14ac:dyDescent="0.3">
      <c r="A22" s="173"/>
      <c r="B22" s="174"/>
      <c r="C22" s="173"/>
      <c r="D22" s="175"/>
      <c r="E22" s="353" t="s">
        <v>114</v>
      </c>
      <c r="F22" s="183" t="s">
        <v>115</v>
      </c>
      <c r="G22" s="177" t="s">
        <v>172</v>
      </c>
      <c r="K22" s="179"/>
      <c r="L22" s="180"/>
      <c r="M22" s="179"/>
      <c r="N22" s="172"/>
      <c r="O22" s="184"/>
      <c r="P22" s="184"/>
    </row>
    <row r="23" spans="1:16" ht="22.5" customHeight="1" x14ac:dyDescent="0.3">
      <c r="A23" s="173"/>
      <c r="B23" s="174"/>
      <c r="C23" s="173" t="s">
        <v>75</v>
      </c>
      <c r="D23" s="175"/>
      <c r="E23" s="185" t="s">
        <v>116</v>
      </c>
      <c r="F23" s="355" t="s">
        <v>77</v>
      </c>
      <c r="G23" s="177" t="s">
        <v>165</v>
      </c>
      <c r="K23" s="179"/>
      <c r="L23" s="180"/>
      <c r="M23" s="179"/>
      <c r="N23" s="172"/>
      <c r="O23" s="184"/>
      <c r="P23" s="184"/>
    </row>
    <row r="24" spans="1:16" ht="22.5" customHeight="1" x14ac:dyDescent="0.3">
      <c r="A24" s="173"/>
      <c r="B24" s="173"/>
      <c r="C24" s="173"/>
      <c r="D24" s="175"/>
      <c r="E24" s="356" t="s">
        <v>117</v>
      </c>
      <c r="F24" s="185" t="s">
        <v>81</v>
      </c>
      <c r="G24" s="177" t="s">
        <v>162</v>
      </c>
    </row>
    <row r="25" spans="1:16" ht="22.5" customHeight="1" x14ac:dyDescent="0.3">
      <c r="A25" s="173" t="s">
        <v>118</v>
      </c>
      <c r="B25" s="174"/>
      <c r="C25" s="173"/>
      <c r="D25" s="175"/>
      <c r="E25" s="185" t="s">
        <v>82</v>
      </c>
      <c r="F25" s="355" t="s">
        <v>96</v>
      </c>
      <c r="G25" s="177" t="s">
        <v>166</v>
      </c>
      <c r="K25" s="179"/>
      <c r="L25" s="180"/>
      <c r="M25" s="179"/>
      <c r="N25" s="172"/>
      <c r="O25" s="181"/>
      <c r="P25" s="181"/>
    </row>
    <row r="26" spans="1:16" ht="22.5" customHeight="1" x14ac:dyDescent="0.3">
      <c r="A26" s="173"/>
      <c r="B26" s="174"/>
      <c r="C26" s="173"/>
      <c r="D26" s="175"/>
      <c r="E26" s="355" t="s">
        <v>91</v>
      </c>
      <c r="F26" s="185" t="s">
        <v>79</v>
      </c>
      <c r="G26" s="177" t="s">
        <v>163</v>
      </c>
      <c r="M26" s="172"/>
      <c r="N26" s="171"/>
      <c r="O26" s="171"/>
    </row>
    <row r="27" spans="1:16" ht="22.5" customHeight="1" x14ac:dyDescent="0.3">
      <c r="A27" s="173"/>
      <c r="B27" s="174"/>
      <c r="C27" s="173"/>
      <c r="D27" s="175"/>
      <c r="E27" s="177" t="s">
        <v>87</v>
      </c>
      <c r="F27" s="356" t="s">
        <v>119</v>
      </c>
      <c r="G27" s="177" t="s">
        <v>168</v>
      </c>
    </row>
    <row r="28" spans="1:16" ht="22.5" customHeight="1" x14ac:dyDescent="0.3">
      <c r="A28" s="173"/>
      <c r="B28" s="174"/>
      <c r="C28" s="173"/>
      <c r="D28" s="175"/>
      <c r="E28" s="355" t="s">
        <v>84</v>
      </c>
      <c r="F28" s="185" t="s">
        <v>89</v>
      </c>
      <c r="G28" s="177" t="s">
        <v>160</v>
      </c>
    </row>
    <row r="29" spans="1:16" ht="22.5" customHeight="1" x14ac:dyDescent="0.3">
      <c r="A29" s="173"/>
      <c r="B29" s="174"/>
      <c r="C29" s="173"/>
      <c r="D29" s="175"/>
      <c r="E29" s="185" t="s">
        <v>93</v>
      </c>
      <c r="F29" s="356" t="s">
        <v>120</v>
      </c>
      <c r="G29" s="177" t="s">
        <v>169</v>
      </c>
    </row>
    <row r="30" spans="1:16" ht="22.5" customHeight="1" x14ac:dyDescent="0.3">
      <c r="A30" s="173" t="s">
        <v>121</v>
      </c>
      <c r="B30" s="174"/>
      <c r="C30" s="173"/>
      <c r="D30" s="175"/>
      <c r="E30" s="355" t="s">
        <v>122</v>
      </c>
      <c r="F30" s="177" t="s">
        <v>99</v>
      </c>
      <c r="G30" s="177" t="s">
        <v>167</v>
      </c>
    </row>
    <row r="31" spans="1:16" ht="22.5" customHeight="1" x14ac:dyDescent="0.3">
      <c r="A31" s="173"/>
      <c r="B31" s="174"/>
      <c r="C31" s="173" t="s">
        <v>100</v>
      </c>
      <c r="D31" s="175"/>
      <c r="E31" s="356" t="s">
        <v>123</v>
      </c>
      <c r="F31" s="177" t="s">
        <v>179</v>
      </c>
      <c r="G31" s="177" t="s">
        <v>172</v>
      </c>
    </row>
    <row r="32" spans="1:16" ht="22.5" customHeight="1" x14ac:dyDescent="0.3">
      <c r="A32" s="173"/>
      <c r="B32" s="174"/>
      <c r="C32" s="173"/>
      <c r="D32" s="175"/>
      <c r="E32" s="177" t="s">
        <v>104</v>
      </c>
      <c r="F32" s="356" t="s">
        <v>124</v>
      </c>
      <c r="G32" s="177" t="s">
        <v>174</v>
      </c>
    </row>
    <row r="33" spans="1:7" ht="22.5" customHeight="1" x14ac:dyDescent="0.3">
      <c r="A33" s="173"/>
      <c r="B33" s="174"/>
      <c r="C33" s="173"/>
      <c r="D33" s="175"/>
      <c r="E33" s="177" t="s">
        <v>125</v>
      </c>
      <c r="F33" s="356" t="s">
        <v>106</v>
      </c>
      <c r="G33" s="177" t="s">
        <v>164</v>
      </c>
    </row>
    <row r="34" spans="1:7" ht="22.5" customHeight="1" x14ac:dyDescent="0.3">
      <c r="A34" s="173"/>
      <c r="B34" s="174"/>
      <c r="C34" s="173"/>
      <c r="D34" s="175"/>
      <c r="E34" s="356" t="s">
        <v>126</v>
      </c>
      <c r="F34" s="177" t="s">
        <v>127</v>
      </c>
      <c r="G34" s="177" t="s">
        <v>176</v>
      </c>
    </row>
    <row r="35" spans="1:7" ht="22.5" customHeight="1" x14ac:dyDescent="0.3">
      <c r="A35" s="173" t="s">
        <v>128</v>
      </c>
      <c r="B35" s="174"/>
      <c r="C35" s="173"/>
      <c r="D35" s="175"/>
      <c r="E35" s="356" t="s">
        <v>114</v>
      </c>
      <c r="F35" s="177" t="s">
        <v>129</v>
      </c>
      <c r="G35" s="177" t="s">
        <v>175</v>
      </c>
    </row>
    <row r="36" spans="1:7" ht="22.5" customHeight="1" x14ac:dyDescent="0.3">
      <c r="A36" s="173"/>
      <c r="B36" s="174"/>
      <c r="C36" s="173"/>
      <c r="D36" s="175"/>
      <c r="E36" s="177" t="s">
        <v>107</v>
      </c>
      <c r="F36" s="356" t="s">
        <v>130</v>
      </c>
      <c r="G36" s="177" t="s">
        <v>177</v>
      </c>
    </row>
    <row r="37" spans="1:7" ht="22.5" customHeight="1" x14ac:dyDescent="0.3">
      <c r="A37" s="173"/>
      <c r="B37" s="174"/>
      <c r="C37" s="173"/>
      <c r="D37" s="175"/>
      <c r="E37" s="177" t="s">
        <v>131</v>
      </c>
      <c r="F37" s="356" t="s">
        <v>111</v>
      </c>
      <c r="G37" s="177" t="s">
        <v>172</v>
      </c>
    </row>
    <row r="38" spans="1:7" ht="22.5" customHeight="1" x14ac:dyDescent="0.3">
      <c r="A38" s="173"/>
      <c r="B38" s="174"/>
      <c r="C38" s="173"/>
      <c r="D38" s="175"/>
      <c r="E38" s="177" t="s">
        <v>113</v>
      </c>
      <c r="F38" s="356" t="s">
        <v>132</v>
      </c>
      <c r="G38" s="177" t="s">
        <v>162</v>
      </c>
    </row>
    <row r="39" spans="1:7" ht="22.5" customHeight="1" x14ac:dyDescent="0.3">
      <c r="A39" s="173"/>
      <c r="B39" s="174"/>
      <c r="C39" s="173" t="s">
        <v>133</v>
      </c>
      <c r="D39" s="175"/>
      <c r="E39" s="356" t="s">
        <v>180</v>
      </c>
      <c r="F39" s="177" t="s">
        <v>181</v>
      </c>
      <c r="G39" s="177" t="s">
        <v>178</v>
      </c>
    </row>
    <row r="40" spans="1:7" ht="22.5" customHeight="1" x14ac:dyDescent="0.3">
      <c r="A40" s="173"/>
      <c r="B40" s="174"/>
      <c r="C40" s="173"/>
      <c r="D40" s="175"/>
      <c r="E40" s="356" t="s">
        <v>182</v>
      </c>
      <c r="F40" s="177" t="s">
        <v>183</v>
      </c>
      <c r="G40" s="177" t="s">
        <v>197</v>
      </c>
    </row>
    <row r="41" spans="1:7" ht="22.5" customHeight="1" x14ac:dyDescent="0.3">
      <c r="A41" s="173"/>
      <c r="B41" s="174"/>
      <c r="C41" s="173"/>
      <c r="D41" s="175"/>
      <c r="E41" s="177" t="s">
        <v>184</v>
      </c>
      <c r="F41" s="356" t="s">
        <v>185</v>
      </c>
      <c r="G41" s="177" t="s">
        <v>198</v>
      </c>
    </row>
    <row r="42" spans="1:7" ht="22.5" customHeight="1" x14ac:dyDescent="0.3">
      <c r="A42" s="173"/>
      <c r="B42" s="174"/>
      <c r="C42" s="173"/>
      <c r="D42" s="175"/>
      <c r="E42" s="177" t="s">
        <v>186</v>
      </c>
      <c r="F42" s="356" t="s">
        <v>187</v>
      </c>
      <c r="G42" s="177" t="s">
        <v>162</v>
      </c>
    </row>
    <row r="43" spans="1:7" ht="22.5" customHeight="1" x14ac:dyDescent="0.3">
      <c r="A43" s="173"/>
      <c r="B43" s="174"/>
      <c r="C43" s="173"/>
      <c r="D43" s="175"/>
      <c r="E43" s="177" t="s">
        <v>180</v>
      </c>
      <c r="F43" s="356" t="s">
        <v>188</v>
      </c>
      <c r="G43" s="177" t="s">
        <v>200</v>
      </c>
    </row>
    <row r="44" spans="1:7" ht="22.5" customHeight="1" x14ac:dyDescent="0.3">
      <c r="A44" s="173"/>
      <c r="B44" s="174"/>
      <c r="C44" s="173" t="s">
        <v>134</v>
      </c>
      <c r="D44" s="175"/>
      <c r="E44" s="356" t="s">
        <v>189</v>
      </c>
      <c r="F44" s="177" t="s">
        <v>190</v>
      </c>
      <c r="G44" s="177" t="s">
        <v>160</v>
      </c>
    </row>
    <row r="45" spans="1:7" ht="22.5" customHeight="1" x14ac:dyDescent="0.3">
      <c r="A45" s="173"/>
      <c r="B45" s="174"/>
      <c r="C45" s="173"/>
      <c r="D45" s="175"/>
      <c r="E45" s="177" t="s">
        <v>191</v>
      </c>
      <c r="F45" s="356" t="s">
        <v>192</v>
      </c>
      <c r="G45" s="177" t="s">
        <v>176</v>
      </c>
    </row>
    <row r="46" spans="1:7" ht="22.5" customHeight="1" x14ac:dyDescent="0.3">
      <c r="A46" s="173"/>
      <c r="B46" s="174"/>
      <c r="C46" s="173"/>
      <c r="D46" s="175"/>
      <c r="E46" s="356" t="s">
        <v>193</v>
      </c>
      <c r="F46" s="177" t="s">
        <v>196</v>
      </c>
      <c r="G46" s="177" t="s">
        <v>172</v>
      </c>
    </row>
    <row r="47" spans="1:7" ht="22.5" customHeight="1" x14ac:dyDescent="0.3">
      <c r="A47" s="173"/>
      <c r="B47" s="174"/>
      <c r="C47" s="173"/>
      <c r="D47" s="175"/>
      <c r="E47" s="356" t="s">
        <v>195</v>
      </c>
      <c r="F47" s="177" t="s">
        <v>194</v>
      </c>
      <c r="G47" s="177" t="s">
        <v>199</v>
      </c>
    </row>
    <row r="48" spans="1:7" ht="22.5" customHeight="1" x14ac:dyDescent="0.3">
      <c r="A48" s="173"/>
      <c r="B48" s="174"/>
      <c r="C48" s="173"/>
      <c r="D48" s="175"/>
      <c r="E48" s="177"/>
      <c r="F48" s="177"/>
      <c r="G48" s="177"/>
    </row>
    <row r="49" spans="1:7" ht="22.5" customHeight="1" x14ac:dyDescent="0.3">
      <c r="A49" s="173"/>
      <c r="B49" s="174"/>
      <c r="C49" s="173"/>
      <c r="D49" s="175"/>
      <c r="E49" s="177"/>
      <c r="F49" s="177"/>
      <c r="G49" s="177"/>
    </row>
    <row r="50" spans="1:7" ht="22.5" customHeight="1" x14ac:dyDescent="0.3">
      <c r="A50" s="173"/>
      <c r="B50" s="174"/>
      <c r="C50" s="173"/>
      <c r="D50" s="175"/>
      <c r="E50" s="177"/>
      <c r="F50" s="177"/>
      <c r="G50" s="177"/>
    </row>
    <row r="51" spans="1:7" ht="22.5" customHeight="1" x14ac:dyDescent="0.3">
      <c r="A51" s="173"/>
      <c r="B51" s="174"/>
      <c r="C51" s="173"/>
      <c r="D51" s="175"/>
      <c r="E51" s="177"/>
      <c r="F51" s="177"/>
      <c r="G51" s="177"/>
    </row>
    <row r="52" spans="1:7" ht="22.5" customHeight="1" x14ac:dyDescent="0.3">
      <c r="A52" s="173"/>
      <c r="B52" s="174"/>
      <c r="C52" s="173"/>
      <c r="D52" s="175"/>
      <c r="E52" s="177"/>
      <c r="F52" s="177"/>
      <c r="G52" s="177"/>
    </row>
    <row r="53" spans="1:7" ht="22.5" customHeight="1" x14ac:dyDescent="0.3">
      <c r="A53" s="173"/>
      <c r="B53" s="174"/>
      <c r="C53" s="173"/>
      <c r="D53" s="175"/>
      <c r="E53" s="177"/>
      <c r="F53" s="177"/>
      <c r="G53" s="177"/>
    </row>
    <row r="54" spans="1:7" ht="22.5" customHeight="1" x14ac:dyDescent="0.3">
      <c r="A54" s="173"/>
      <c r="B54" s="174"/>
      <c r="C54" s="173"/>
      <c r="D54" s="175"/>
      <c r="E54" s="177"/>
      <c r="F54" s="177"/>
      <c r="G54" s="177"/>
    </row>
    <row r="55" spans="1:7" ht="22.5" customHeight="1" x14ac:dyDescent="0.3">
      <c r="A55" s="173"/>
      <c r="B55" s="174"/>
      <c r="C55" s="173"/>
      <c r="D55" s="175"/>
      <c r="E55" s="177"/>
      <c r="F55" s="177"/>
      <c r="G55" s="177"/>
    </row>
    <row r="56" spans="1:7" ht="22.5" customHeight="1" x14ac:dyDescent="0.3">
      <c r="A56" s="173"/>
      <c r="B56" s="174"/>
      <c r="C56" s="173"/>
      <c r="D56" s="175"/>
      <c r="E56" s="177"/>
      <c r="F56" s="177"/>
      <c r="G56" s="177"/>
    </row>
    <row r="57" spans="1:7" ht="22.5" customHeight="1" x14ac:dyDescent="0.3">
      <c r="A57" s="173"/>
      <c r="B57" s="174"/>
      <c r="C57" s="173"/>
      <c r="D57" s="175"/>
      <c r="E57" s="177"/>
      <c r="F57" s="177"/>
      <c r="G57" s="177"/>
    </row>
    <row r="58" spans="1:7" ht="22.5" customHeight="1" x14ac:dyDescent="0.3">
      <c r="A58" s="173"/>
      <c r="B58" s="173"/>
      <c r="C58" s="173"/>
      <c r="D58" s="175"/>
      <c r="E58" s="177"/>
      <c r="F58" s="177"/>
      <c r="G58" s="177"/>
    </row>
    <row r="59" spans="1:7" ht="22.5" customHeight="1" x14ac:dyDescent="0.3">
      <c r="A59" s="173"/>
      <c r="B59" s="173"/>
      <c r="C59" s="173"/>
      <c r="D59" s="175"/>
      <c r="E59" s="177"/>
      <c r="F59" s="177"/>
      <c r="G59" s="177"/>
    </row>
    <row r="60" spans="1:7" ht="22.5" customHeight="1" x14ac:dyDescent="0.3">
      <c r="A60" s="173"/>
      <c r="B60" s="173"/>
      <c r="C60" s="173"/>
      <c r="D60" s="175"/>
      <c r="E60" s="177"/>
      <c r="F60" s="177"/>
      <c r="G60" s="177"/>
    </row>
    <row r="61" spans="1:7" ht="22.5" customHeight="1" x14ac:dyDescent="0.3">
      <c r="A61" s="173"/>
      <c r="B61" s="173"/>
      <c r="C61" s="173"/>
      <c r="D61" s="175"/>
      <c r="E61" s="177"/>
      <c r="F61" s="177"/>
      <c r="G61" s="177"/>
    </row>
    <row r="62" spans="1:7" ht="22.5" customHeight="1" x14ac:dyDescent="0.3">
      <c r="A62" s="173"/>
      <c r="B62" s="173"/>
      <c r="C62" s="173"/>
      <c r="D62" s="175"/>
      <c r="E62" s="177"/>
      <c r="F62" s="177"/>
      <c r="G62" s="177"/>
    </row>
    <row r="63" spans="1:7" ht="22.5" customHeight="1" x14ac:dyDescent="0.3">
      <c r="A63" s="173"/>
      <c r="B63" s="173"/>
      <c r="C63" s="173"/>
      <c r="D63" s="175"/>
      <c r="E63" s="177"/>
      <c r="F63" s="177"/>
      <c r="G63" s="177"/>
    </row>
    <row r="64" spans="1:7" ht="22.5" customHeight="1" x14ac:dyDescent="0.3">
      <c r="A64" s="173"/>
      <c r="B64" s="173"/>
      <c r="C64" s="173"/>
      <c r="D64" s="175"/>
      <c r="E64" s="177"/>
      <c r="F64" s="177"/>
      <c r="G64" s="177"/>
    </row>
    <row r="65" spans="1:7" ht="22.5" customHeight="1" x14ac:dyDescent="0.3">
      <c r="A65" s="173"/>
      <c r="B65" s="173"/>
      <c r="C65" s="173"/>
      <c r="D65" s="175"/>
      <c r="E65" s="177"/>
      <c r="F65" s="177"/>
      <c r="G65" s="177"/>
    </row>
    <row r="66" spans="1:7" ht="22.5" customHeight="1" x14ac:dyDescent="0.3">
      <c r="A66" s="173"/>
      <c r="B66" s="173"/>
      <c r="C66" s="173"/>
      <c r="D66" s="175"/>
      <c r="E66" s="177"/>
      <c r="F66" s="177"/>
      <c r="G66" s="177"/>
    </row>
    <row r="67" spans="1:7" ht="22.5" customHeight="1" x14ac:dyDescent="0.3">
      <c r="A67" s="173"/>
      <c r="B67" s="173"/>
      <c r="C67" s="173"/>
      <c r="D67" s="175"/>
      <c r="E67" s="177"/>
      <c r="F67" s="177"/>
      <c r="G67" s="177"/>
    </row>
    <row r="68" spans="1:7" ht="22.5" customHeight="1" x14ac:dyDescent="0.3">
      <c r="A68" s="173"/>
      <c r="B68" s="173"/>
      <c r="C68" s="173"/>
      <c r="D68" s="175"/>
      <c r="E68" s="177"/>
      <c r="F68" s="177"/>
      <c r="G68" s="177"/>
    </row>
    <row r="69" spans="1:7" ht="22.5" customHeight="1" x14ac:dyDescent="0.3">
      <c r="A69" s="173"/>
      <c r="B69" s="173"/>
      <c r="C69" s="173"/>
      <c r="D69" s="175"/>
      <c r="E69" s="177"/>
      <c r="F69" s="177"/>
      <c r="G69" s="177"/>
    </row>
    <row r="70" spans="1:7" ht="22.5" customHeight="1" x14ac:dyDescent="0.3">
      <c r="A70" s="173"/>
      <c r="B70" s="173"/>
      <c r="C70" s="173"/>
      <c r="D70" s="175"/>
      <c r="E70" s="177"/>
      <c r="F70" s="177"/>
      <c r="G70" s="177"/>
    </row>
    <row r="71" spans="1:7" ht="22.5" customHeight="1" x14ac:dyDescent="0.3">
      <c r="A71" s="173"/>
      <c r="B71" s="173"/>
      <c r="C71" s="173"/>
      <c r="D71" s="175"/>
      <c r="E71" s="177"/>
      <c r="F71" s="177"/>
      <c r="G71" s="177"/>
    </row>
    <row r="72" spans="1:7" ht="22.5" customHeight="1" x14ac:dyDescent="0.3">
      <c r="A72" s="173"/>
      <c r="B72" s="173"/>
      <c r="C72" s="173"/>
      <c r="D72" s="175"/>
      <c r="E72" s="177"/>
      <c r="F72" s="177"/>
      <c r="G72" s="177"/>
    </row>
    <row r="73" spans="1:7" ht="22.5" customHeight="1" x14ac:dyDescent="0.3">
      <c r="A73" s="173"/>
      <c r="B73" s="173"/>
      <c r="C73" s="173"/>
      <c r="D73" s="175"/>
      <c r="E73" s="177"/>
      <c r="F73" s="177"/>
      <c r="G73" s="177"/>
    </row>
    <row r="74" spans="1:7" ht="22.5" customHeight="1" x14ac:dyDescent="0.3">
      <c r="A74" s="173"/>
      <c r="B74" s="173"/>
      <c r="C74" s="173"/>
      <c r="D74" s="175"/>
      <c r="E74" s="177"/>
      <c r="F74" s="177"/>
      <c r="G74" s="177"/>
    </row>
    <row r="75" spans="1:7" ht="22.5" customHeight="1" x14ac:dyDescent="0.3">
      <c r="A75" s="173"/>
      <c r="B75" s="173"/>
      <c r="C75" s="173"/>
      <c r="D75" s="175"/>
      <c r="E75" s="177"/>
      <c r="F75" s="177"/>
      <c r="G75" s="177"/>
    </row>
    <row r="76" spans="1:7" ht="22.5" customHeight="1" x14ac:dyDescent="0.3">
      <c r="A76" s="173"/>
      <c r="B76" s="173"/>
      <c r="C76" s="173"/>
      <c r="D76" s="175"/>
      <c r="E76" s="177"/>
      <c r="F76" s="177"/>
      <c r="G76" s="177"/>
    </row>
    <row r="77" spans="1:7" ht="22.5" customHeight="1" x14ac:dyDescent="0.3">
      <c r="A77" s="173"/>
      <c r="B77" s="173"/>
      <c r="C77" s="173"/>
      <c r="D77" s="175"/>
      <c r="E77" s="177"/>
      <c r="F77" s="177"/>
      <c r="G77" s="177"/>
    </row>
  </sheetData>
  <mergeCells count="3">
    <mergeCell ref="A1:G1"/>
    <mergeCell ref="A2:G2"/>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00565-EE2C-4926-995D-6CBB1C083A51}">
  <dimension ref="A1:P77"/>
  <sheetViews>
    <sheetView workbookViewId="0">
      <selection activeCell="E5" sqref="E5"/>
    </sheetView>
  </sheetViews>
  <sheetFormatPr defaultRowHeight="14.4" x14ac:dyDescent="0.3"/>
  <cols>
    <col min="1" max="1" width="5" style="179" customWidth="1"/>
    <col min="2" max="2" width="4.5546875" style="179" customWidth="1"/>
    <col min="3" max="3" width="9.109375" style="179" customWidth="1"/>
    <col min="4" max="4" width="3.109375" style="172" customWidth="1"/>
    <col min="5" max="5" width="24.44140625" style="171" customWidth="1"/>
    <col min="6" max="6" width="30.21875" style="171" customWidth="1"/>
    <col min="7" max="7" width="10.6640625" style="171" customWidth="1"/>
    <col min="8" max="256" width="8.88671875" style="168"/>
    <col min="257" max="257" width="5" style="168" customWidth="1"/>
    <col min="258" max="258" width="4.5546875" style="168" customWidth="1"/>
    <col min="259" max="259" width="9.109375" style="168" customWidth="1"/>
    <col min="260" max="260" width="3.109375" style="168" customWidth="1"/>
    <col min="261" max="261" width="24.44140625" style="168" customWidth="1"/>
    <col min="262" max="262" width="30.21875" style="168" customWidth="1"/>
    <col min="263" max="263" width="10.6640625" style="168" customWidth="1"/>
    <col min="264" max="512" width="8.88671875" style="168"/>
    <col min="513" max="513" width="5" style="168" customWidth="1"/>
    <col min="514" max="514" width="4.5546875" style="168" customWidth="1"/>
    <col min="515" max="515" width="9.109375" style="168" customWidth="1"/>
    <col min="516" max="516" width="3.109375" style="168" customWidth="1"/>
    <col min="517" max="517" width="24.44140625" style="168" customWidth="1"/>
    <col min="518" max="518" width="30.21875" style="168" customWidth="1"/>
    <col min="519" max="519" width="10.6640625" style="168" customWidth="1"/>
    <col min="520" max="768" width="8.88671875" style="168"/>
    <col min="769" max="769" width="5" style="168" customWidth="1"/>
    <col min="770" max="770" width="4.5546875" style="168" customWidth="1"/>
    <col min="771" max="771" width="9.109375" style="168" customWidth="1"/>
    <col min="772" max="772" width="3.109375" style="168" customWidth="1"/>
    <col min="773" max="773" width="24.44140625" style="168" customWidth="1"/>
    <col min="774" max="774" width="30.21875" style="168" customWidth="1"/>
    <col min="775" max="775" width="10.6640625" style="168" customWidth="1"/>
    <col min="776" max="1024" width="8.88671875" style="168"/>
    <col min="1025" max="1025" width="5" style="168" customWidth="1"/>
    <col min="1026" max="1026" width="4.5546875" style="168" customWidth="1"/>
    <col min="1027" max="1027" width="9.109375" style="168" customWidth="1"/>
    <col min="1028" max="1028" width="3.109375" style="168" customWidth="1"/>
    <col min="1029" max="1029" width="24.44140625" style="168" customWidth="1"/>
    <col min="1030" max="1030" width="30.21875" style="168" customWidth="1"/>
    <col min="1031" max="1031" width="10.6640625" style="168" customWidth="1"/>
    <col min="1032" max="1280" width="8.88671875" style="168"/>
    <col min="1281" max="1281" width="5" style="168" customWidth="1"/>
    <col min="1282" max="1282" width="4.5546875" style="168" customWidth="1"/>
    <col min="1283" max="1283" width="9.109375" style="168" customWidth="1"/>
    <col min="1284" max="1284" width="3.109375" style="168" customWidth="1"/>
    <col min="1285" max="1285" width="24.44140625" style="168" customWidth="1"/>
    <col min="1286" max="1286" width="30.21875" style="168" customWidth="1"/>
    <col min="1287" max="1287" width="10.6640625" style="168" customWidth="1"/>
    <col min="1288" max="1536" width="8.88671875" style="168"/>
    <col min="1537" max="1537" width="5" style="168" customWidth="1"/>
    <col min="1538" max="1538" width="4.5546875" style="168" customWidth="1"/>
    <col min="1539" max="1539" width="9.109375" style="168" customWidth="1"/>
    <col min="1540" max="1540" width="3.109375" style="168" customWidth="1"/>
    <col min="1541" max="1541" width="24.44140625" style="168" customWidth="1"/>
    <col min="1542" max="1542" width="30.21875" style="168" customWidth="1"/>
    <col min="1543" max="1543" width="10.6640625" style="168" customWidth="1"/>
    <col min="1544" max="1792" width="8.88671875" style="168"/>
    <col min="1793" max="1793" width="5" style="168" customWidth="1"/>
    <col min="1794" max="1794" width="4.5546875" style="168" customWidth="1"/>
    <col min="1795" max="1795" width="9.109375" style="168" customWidth="1"/>
    <col min="1796" max="1796" width="3.109375" style="168" customWidth="1"/>
    <col min="1797" max="1797" width="24.44140625" style="168" customWidth="1"/>
    <col min="1798" max="1798" width="30.21875" style="168" customWidth="1"/>
    <col min="1799" max="1799" width="10.6640625" style="168" customWidth="1"/>
    <col min="1800" max="2048" width="8.88671875" style="168"/>
    <col min="2049" max="2049" width="5" style="168" customWidth="1"/>
    <col min="2050" max="2050" width="4.5546875" style="168" customWidth="1"/>
    <col min="2051" max="2051" width="9.109375" style="168" customWidth="1"/>
    <col min="2052" max="2052" width="3.109375" style="168" customWidth="1"/>
    <col min="2053" max="2053" width="24.44140625" style="168" customWidth="1"/>
    <col min="2054" max="2054" width="30.21875" style="168" customWidth="1"/>
    <col min="2055" max="2055" width="10.6640625" style="168" customWidth="1"/>
    <col min="2056" max="2304" width="8.88671875" style="168"/>
    <col min="2305" max="2305" width="5" style="168" customWidth="1"/>
    <col min="2306" max="2306" width="4.5546875" style="168" customWidth="1"/>
    <col min="2307" max="2307" width="9.109375" style="168" customWidth="1"/>
    <col min="2308" max="2308" width="3.109375" style="168" customWidth="1"/>
    <col min="2309" max="2309" width="24.44140625" style="168" customWidth="1"/>
    <col min="2310" max="2310" width="30.21875" style="168" customWidth="1"/>
    <col min="2311" max="2311" width="10.6640625" style="168" customWidth="1"/>
    <col min="2312" max="2560" width="8.88671875" style="168"/>
    <col min="2561" max="2561" width="5" style="168" customWidth="1"/>
    <col min="2562" max="2562" width="4.5546875" style="168" customWidth="1"/>
    <col min="2563" max="2563" width="9.109375" style="168" customWidth="1"/>
    <col min="2564" max="2564" width="3.109375" style="168" customWidth="1"/>
    <col min="2565" max="2565" width="24.44140625" style="168" customWidth="1"/>
    <col min="2566" max="2566" width="30.21875" style="168" customWidth="1"/>
    <col min="2567" max="2567" width="10.6640625" style="168" customWidth="1"/>
    <col min="2568" max="2816" width="8.88671875" style="168"/>
    <col min="2817" max="2817" width="5" style="168" customWidth="1"/>
    <col min="2818" max="2818" width="4.5546875" style="168" customWidth="1"/>
    <col min="2819" max="2819" width="9.109375" style="168" customWidth="1"/>
    <col min="2820" max="2820" width="3.109375" style="168" customWidth="1"/>
    <col min="2821" max="2821" width="24.44140625" style="168" customWidth="1"/>
    <col min="2822" max="2822" width="30.21875" style="168" customWidth="1"/>
    <col min="2823" max="2823" width="10.6640625" style="168" customWidth="1"/>
    <col min="2824" max="3072" width="8.88671875" style="168"/>
    <col min="3073" max="3073" width="5" style="168" customWidth="1"/>
    <col min="3074" max="3074" width="4.5546875" style="168" customWidth="1"/>
    <col min="3075" max="3075" width="9.109375" style="168" customWidth="1"/>
    <col min="3076" max="3076" width="3.109375" style="168" customWidth="1"/>
    <col min="3077" max="3077" width="24.44140625" style="168" customWidth="1"/>
    <col min="3078" max="3078" width="30.21875" style="168" customWidth="1"/>
    <col min="3079" max="3079" width="10.6640625" style="168" customWidth="1"/>
    <col min="3080" max="3328" width="8.88671875" style="168"/>
    <col min="3329" max="3329" width="5" style="168" customWidth="1"/>
    <col min="3330" max="3330" width="4.5546875" style="168" customWidth="1"/>
    <col min="3331" max="3331" width="9.109375" style="168" customWidth="1"/>
    <col min="3332" max="3332" width="3.109375" style="168" customWidth="1"/>
    <col min="3333" max="3333" width="24.44140625" style="168" customWidth="1"/>
    <col min="3334" max="3334" width="30.21875" style="168" customWidth="1"/>
    <col min="3335" max="3335" width="10.6640625" style="168" customWidth="1"/>
    <col min="3336" max="3584" width="8.88671875" style="168"/>
    <col min="3585" max="3585" width="5" style="168" customWidth="1"/>
    <col min="3586" max="3586" width="4.5546875" style="168" customWidth="1"/>
    <col min="3587" max="3587" width="9.109375" style="168" customWidth="1"/>
    <col min="3588" max="3588" width="3.109375" style="168" customWidth="1"/>
    <col min="3589" max="3589" width="24.44140625" style="168" customWidth="1"/>
    <col min="3590" max="3590" width="30.21875" style="168" customWidth="1"/>
    <col min="3591" max="3591" width="10.6640625" style="168" customWidth="1"/>
    <col min="3592" max="3840" width="8.88671875" style="168"/>
    <col min="3841" max="3841" width="5" style="168" customWidth="1"/>
    <col min="3842" max="3842" width="4.5546875" style="168" customWidth="1"/>
    <col min="3843" max="3843" width="9.109375" style="168" customWidth="1"/>
    <col min="3844" max="3844" width="3.109375" style="168" customWidth="1"/>
    <col min="3845" max="3845" width="24.44140625" style="168" customWidth="1"/>
    <col min="3846" max="3846" width="30.21875" style="168" customWidth="1"/>
    <col min="3847" max="3847" width="10.6640625" style="168" customWidth="1"/>
    <col min="3848" max="4096" width="8.88671875" style="168"/>
    <col min="4097" max="4097" width="5" style="168" customWidth="1"/>
    <col min="4098" max="4098" width="4.5546875" style="168" customWidth="1"/>
    <col min="4099" max="4099" width="9.109375" style="168" customWidth="1"/>
    <col min="4100" max="4100" width="3.109375" style="168" customWidth="1"/>
    <col min="4101" max="4101" width="24.44140625" style="168" customWidth="1"/>
    <col min="4102" max="4102" width="30.21875" style="168" customWidth="1"/>
    <col min="4103" max="4103" width="10.6640625" style="168" customWidth="1"/>
    <col min="4104" max="4352" width="8.88671875" style="168"/>
    <col min="4353" max="4353" width="5" style="168" customWidth="1"/>
    <col min="4354" max="4354" width="4.5546875" style="168" customWidth="1"/>
    <col min="4355" max="4355" width="9.109375" style="168" customWidth="1"/>
    <col min="4356" max="4356" width="3.109375" style="168" customWidth="1"/>
    <col min="4357" max="4357" width="24.44140625" style="168" customWidth="1"/>
    <col min="4358" max="4358" width="30.21875" style="168" customWidth="1"/>
    <col min="4359" max="4359" width="10.6640625" style="168" customWidth="1"/>
    <col min="4360" max="4608" width="8.88671875" style="168"/>
    <col min="4609" max="4609" width="5" style="168" customWidth="1"/>
    <col min="4610" max="4610" width="4.5546875" style="168" customWidth="1"/>
    <col min="4611" max="4611" width="9.109375" style="168" customWidth="1"/>
    <col min="4612" max="4612" width="3.109375" style="168" customWidth="1"/>
    <col min="4613" max="4613" width="24.44140625" style="168" customWidth="1"/>
    <col min="4614" max="4614" width="30.21875" style="168" customWidth="1"/>
    <col min="4615" max="4615" width="10.6640625" style="168" customWidth="1"/>
    <col min="4616" max="4864" width="8.88671875" style="168"/>
    <col min="4865" max="4865" width="5" style="168" customWidth="1"/>
    <col min="4866" max="4866" width="4.5546875" style="168" customWidth="1"/>
    <col min="4867" max="4867" width="9.109375" style="168" customWidth="1"/>
    <col min="4868" max="4868" width="3.109375" style="168" customWidth="1"/>
    <col min="4869" max="4869" width="24.44140625" style="168" customWidth="1"/>
    <col min="4870" max="4870" width="30.21875" style="168" customWidth="1"/>
    <col min="4871" max="4871" width="10.6640625" style="168" customWidth="1"/>
    <col min="4872" max="5120" width="8.88671875" style="168"/>
    <col min="5121" max="5121" width="5" style="168" customWidth="1"/>
    <col min="5122" max="5122" width="4.5546875" style="168" customWidth="1"/>
    <col min="5123" max="5123" width="9.109375" style="168" customWidth="1"/>
    <col min="5124" max="5124" width="3.109375" style="168" customWidth="1"/>
    <col min="5125" max="5125" width="24.44140625" style="168" customWidth="1"/>
    <col min="5126" max="5126" width="30.21875" style="168" customWidth="1"/>
    <col min="5127" max="5127" width="10.6640625" style="168" customWidth="1"/>
    <col min="5128" max="5376" width="8.88671875" style="168"/>
    <col min="5377" max="5377" width="5" style="168" customWidth="1"/>
    <col min="5378" max="5378" width="4.5546875" style="168" customWidth="1"/>
    <col min="5379" max="5379" width="9.109375" style="168" customWidth="1"/>
    <col min="5380" max="5380" width="3.109375" style="168" customWidth="1"/>
    <col min="5381" max="5381" width="24.44140625" style="168" customWidth="1"/>
    <col min="5382" max="5382" width="30.21875" style="168" customWidth="1"/>
    <col min="5383" max="5383" width="10.6640625" style="168" customWidth="1"/>
    <col min="5384" max="5632" width="8.88671875" style="168"/>
    <col min="5633" max="5633" width="5" style="168" customWidth="1"/>
    <col min="5634" max="5634" width="4.5546875" style="168" customWidth="1"/>
    <col min="5635" max="5635" width="9.109375" style="168" customWidth="1"/>
    <col min="5636" max="5636" width="3.109375" style="168" customWidth="1"/>
    <col min="5637" max="5637" width="24.44140625" style="168" customWidth="1"/>
    <col min="5638" max="5638" width="30.21875" style="168" customWidth="1"/>
    <col min="5639" max="5639" width="10.6640625" style="168" customWidth="1"/>
    <col min="5640" max="5888" width="8.88671875" style="168"/>
    <col min="5889" max="5889" width="5" style="168" customWidth="1"/>
    <col min="5890" max="5890" width="4.5546875" style="168" customWidth="1"/>
    <col min="5891" max="5891" width="9.109375" style="168" customWidth="1"/>
    <col min="5892" max="5892" width="3.109375" style="168" customWidth="1"/>
    <col min="5893" max="5893" width="24.44140625" style="168" customWidth="1"/>
    <col min="5894" max="5894" width="30.21875" style="168" customWidth="1"/>
    <col min="5895" max="5895" width="10.6640625" style="168" customWidth="1"/>
    <col min="5896" max="6144" width="8.88671875" style="168"/>
    <col min="6145" max="6145" width="5" style="168" customWidth="1"/>
    <col min="6146" max="6146" width="4.5546875" style="168" customWidth="1"/>
    <col min="6147" max="6147" width="9.109375" style="168" customWidth="1"/>
    <col min="6148" max="6148" width="3.109375" style="168" customWidth="1"/>
    <col min="6149" max="6149" width="24.44140625" style="168" customWidth="1"/>
    <col min="6150" max="6150" width="30.21875" style="168" customWidth="1"/>
    <col min="6151" max="6151" width="10.6640625" style="168" customWidth="1"/>
    <col min="6152" max="6400" width="8.88671875" style="168"/>
    <col min="6401" max="6401" width="5" style="168" customWidth="1"/>
    <col min="6402" max="6402" width="4.5546875" style="168" customWidth="1"/>
    <col min="6403" max="6403" width="9.109375" style="168" customWidth="1"/>
    <col min="6404" max="6404" width="3.109375" style="168" customWidth="1"/>
    <col min="6405" max="6405" width="24.44140625" style="168" customWidth="1"/>
    <col min="6406" max="6406" width="30.21875" style="168" customWidth="1"/>
    <col min="6407" max="6407" width="10.6640625" style="168" customWidth="1"/>
    <col min="6408" max="6656" width="8.88671875" style="168"/>
    <col min="6657" max="6657" width="5" style="168" customWidth="1"/>
    <col min="6658" max="6658" width="4.5546875" style="168" customWidth="1"/>
    <col min="6659" max="6659" width="9.109375" style="168" customWidth="1"/>
    <col min="6660" max="6660" width="3.109375" style="168" customWidth="1"/>
    <col min="6661" max="6661" width="24.44140625" style="168" customWidth="1"/>
    <col min="6662" max="6662" width="30.21875" style="168" customWidth="1"/>
    <col min="6663" max="6663" width="10.6640625" style="168" customWidth="1"/>
    <col min="6664" max="6912" width="8.88671875" style="168"/>
    <col min="6913" max="6913" width="5" style="168" customWidth="1"/>
    <col min="6914" max="6914" width="4.5546875" style="168" customWidth="1"/>
    <col min="6915" max="6915" width="9.109375" style="168" customWidth="1"/>
    <col min="6916" max="6916" width="3.109375" style="168" customWidth="1"/>
    <col min="6917" max="6917" width="24.44140625" style="168" customWidth="1"/>
    <col min="6918" max="6918" width="30.21875" style="168" customWidth="1"/>
    <col min="6919" max="6919" width="10.6640625" style="168" customWidth="1"/>
    <col min="6920" max="7168" width="8.88671875" style="168"/>
    <col min="7169" max="7169" width="5" style="168" customWidth="1"/>
    <col min="7170" max="7170" width="4.5546875" style="168" customWidth="1"/>
    <col min="7171" max="7171" width="9.109375" style="168" customWidth="1"/>
    <col min="7172" max="7172" width="3.109375" style="168" customWidth="1"/>
    <col min="7173" max="7173" width="24.44140625" style="168" customWidth="1"/>
    <col min="7174" max="7174" width="30.21875" style="168" customWidth="1"/>
    <col min="7175" max="7175" width="10.6640625" style="168" customWidth="1"/>
    <col min="7176" max="7424" width="8.88671875" style="168"/>
    <col min="7425" max="7425" width="5" style="168" customWidth="1"/>
    <col min="7426" max="7426" width="4.5546875" style="168" customWidth="1"/>
    <col min="7427" max="7427" width="9.109375" style="168" customWidth="1"/>
    <col min="7428" max="7428" width="3.109375" style="168" customWidth="1"/>
    <col min="7429" max="7429" width="24.44140625" style="168" customWidth="1"/>
    <col min="7430" max="7430" width="30.21875" style="168" customWidth="1"/>
    <col min="7431" max="7431" width="10.6640625" style="168" customWidth="1"/>
    <col min="7432" max="7680" width="8.88671875" style="168"/>
    <col min="7681" max="7681" width="5" style="168" customWidth="1"/>
    <col min="7682" max="7682" width="4.5546875" style="168" customWidth="1"/>
    <col min="7683" max="7683" width="9.109375" style="168" customWidth="1"/>
    <col min="7684" max="7684" width="3.109375" style="168" customWidth="1"/>
    <col min="7685" max="7685" width="24.44140625" style="168" customWidth="1"/>
    <col min="7686" max="7686" width="30.21875" style="168" customWidth="1"/>
    <col min="7687" max="7687" width="10.6640625" style="168" customWidth="1"/>
    <col min="7688" max="7936" width="8.88671875" style="168"/>
    <col min="7937" max="7937" width="5" style="168" customWidth="1"/>
    <col min="7938" max="7938" width="4.5546875" style="168" customWidth="1"/>
    <col min="7939" max="7939" width="9.109375" style="168" customWidth="1"/>
    <col min="7940" max="7940" width="3.109375" style="168" customWidth="1"/>
    <col min="7941" max="7941" width="24.44140625" style="168" customWidth="1"/>
    <col min="7942" max="7942" width="30.21875" style="168" customWidth="1"/>
    <col min="7943" max="7943" width="10.6640625" style="168" customWidth="1"/>
    <col min="7944" max="8192" width="8.88671875" style="168"/>
    <col min="8193" max="8193" width="5" style="168" customWidth="1"/>
    <col min="8194" max="8194" width="4.5546875" style="168" customWidth="1"/>
    <col min="8195" max="8195" width="9.109375" style="168" customWidth="1"/>
    <col min="8196" max="8196" width="3.109375" style="168" customWidth="1"/>
    <col min="8197" max="8197" width="24.44140625" style="168" customWidth="1"/>
    <col min="8198" max="8198" width="30.21875" style="168" customWidth="1"/>
    <col min="8199" max="8199" width="10.6640625" style="168" customWidth="1"/>
    <col min="8200" max="8448" width="8.88671875" style="168"/>
    <col min="8449" max="8449" width="5" style="168" customWidth="1"/>
    <col min="8450" max="8450" width="4.5546875" style="168" customWidth="1"/>
    <col min="8451" max="8451" width="9.109375" style="168" customWidth="1"/>
    <col min="8452" max="8452" width="3.109375" style="168" customWidth="1"/>
    <col min="8453" max="8453" width="24.44140625" style="168" customWidth="1"/>
    <col min="8454" max="8454" width="30.21875" style="168" customWidth="1"/>
    <col min="8455" max="8455" width="10.6640625" style="168" customWidth="1"/>
    <col min="8456" max="8704" width="8.88671875" style="168"/>
    <col min="8705" max="8705" width="5" style="168" customWidth="1"/>
    <col min="8706" max="8706" width="4.5546875" style="168" customWidth="1"/>
    <col min="8707" max="8707" width="9.109375" style="168" customWidth="1"/>
    <col min="8708" max="8708" width="3.109375" style="168" customWidth="1"/>
    <col min="8709" max="8709" width="24.44140625" style="168" customWidth="1"/>
    <col min="8710" max="8710" width="30.21875" style="168" customWidth="1"/>
    <col min="8711" max="8711" width="10.6640625" style="168" customWidth="1"/>
    <col min="8712" max="8960" width="8.88671875" style="168"/>
    <col min="8961" max="8961" width="5" style="168" customWidth="1"/>
    <col min="8962" max="8962" width="4.5546875" style="168" customWidth="1"/>
    <col min="8963" max="8963" width="9.109375" style="168" customWidth="1"/>
    <col min="8964" max="8964" width="3.109375" style="168" customWidth="1"/>
    <col min="8965" max="8965" width="24.44140625" style="168" customWidth="1"/>
    <col min="8966" max="8966" width="30.21875" style="168" customWidth="1"/>
    <col min="8967" max="8967" width="10.6640625" style="168" customWidth="1"/>
    <col min="8968" max="9216" width="8.88671875" style="168"/>
    <col min="9217" max="9217" width="5" style="168" customWidth="1"/>
    <col min="9218" max="9218" width="4.5546875" style="168" customWidth="1"/>
    <col min="9219" max="9219" width="9.109375" style="168" customWidth="1"/>
    <col min="9220" max="9220" width="3.109375" style="168" customWidth="1"/>
    <col min="9221" max="9221" width="24.44140625" style="168" customWidth="1"/>
    <col min="9222" max="9222" width="30.21875" style="168" customWidth="1"/>
    <col min="9223" max="9223" width="10.6640625" style="168" customWidth="1"/>
    <col min="9224" max="9472" width="8.88671875" style="168"/>
    <col min="9473" max="9473" width="5" style="168" customWidth="1"/>
    <col min="9474" max="9474" width="4.5546875" style="168" customWidth="1"/>
    <col min="9475" max="9475" width="9.109375" style="168" customWidth="1"/>
    <col min="9476" max="9476" width="3.109375" style="168" customWidth="1"/>
    <col min="9477" max="9477" width="24.44140625" style="168" customWidth="1"/>
    <col min="9478" max="9478" width="30.21875" style="168" customWidth="1"/>
    <col min="9479" max="9479" width="10.6640625" style="168" customWidth="1"/>
    <col min="9480" max="9728" width="8.88671875" style="168"/>
    <col min="9729" max="9729" width="5" style="168" customWidth="1"/>
    <col min="9730" max="9730" width="4.5546875" style="168" customWidth="1"/>
    <col min="9731" max="9731" width="9.109375" style="168" customWidth="1"/>
    <col min="9732" max="9732" width="3.109375" style="168" customWidth="1"/>
    <col min="9733" max="9733" width="24.44140625" style="168" customWidth="1"/>
    <col min="9734" max="9734" width="30.21875" style="168" customWidth="1"/>
    <col min="9735" max="9735" width="10.6640625" style="168" customWidth="1"/>
    <col min="9736" max="9984" width="8.88671875" style="168"/>
    <col min="9985" max="9985" width="5" style="168" customWidth="1"/>
    <col min="9986" max="9986" width="4.5546875" style="168" customWidth="1"/>
    <col min="9987" max="9987" width="9.109375" style="168" customWidth="1"/>
    <col min="9988" max="9988" width="3.109375" style="168" customWidth="1"/>
    <col min="9989" max="9989" width="24.44140625" style="168" customWidth="1"/>
    <col min="9990" max="9990" width="30.21875" style="168" customWidth="1"/>
    <col min="9991" max="9991" width="10.6640625" style="168" customWidth="1"/>
    <col min="9992" max="10240" width="8.88671875" style="168"/>
    <col min="10241" max="10241" width="5" style="168" customWidth="1"/>
    <col min="10242" max="10242" width="4.5546875" style="168" customWidth="1"/>
    <col min="10243" max="10243" width="9.109375" style="168" customWidth="1"/>
    <col min="10244" max="10244" width="3.109375" style="168" customWidth="1"/>
    <col min="10245" max="10245" width="24.44140625" style="168" customWidth="1"/>
    <col min="10246" max="10246" width="30.21875" style="168" customWidth="1"/>
    <col min="10247" max="10247" width="10.6640625" style="168" customWidth="1"/>
    <col min="10248" max="10496" width="8.88671875" style="168"/>
    <col min="10497" max="10497" width="5" style="168" customWidth="1"/>
    <col min="10498" max="10498" width="4.5546875" style="168" customWidth="1"/>
    <col min="10499" max="10499" width="9.109375" style="168" customWidth="1"/>
    <col min="10500" max="10500" width="3.109375" style="168" customWidth="1"/>
    <col min="10501" max="10501" width="24.44140625" style="168" customWidth="1"/>
    <col min="10502" max="10502" width="30.21875" style="168" customWidth="1"/>
    <col min="10503" max="10503" width="10.6640625" style="168" customWidth="1"/>
    <col min="10504" max="10752" width="8.88671875" style="168"/>
    <col min="10753" max="10753" width="5" style="168" customWidth="1"/>
    <col min="10754" max="10754" width="4.5546875" style="168" customWidth="1"/>
    <col min="10755" max="10755" width="9.109375" style="168" customWidth="1"/>
    <col min="10756" max="10756" width="3.109375" style="168" customWidth="1"/>
    <col min="10757" max="10757" width="24.44140625" style="168" customWidth="1"/>
    <col min="10758" max="10758" width="30.21875" style="168" customWidth="1"/>
    <col min="10759" max="10759" width="10.6640625" style="168" customWidth="1"/>
    <col min="10760" max="11008" width="8.88671875" style="168"/>
    <col min="11009" max="11009" width="5" style="168" customWidth="1"/>
    <col min="11010" max="11010" width="4.5546875" style="168" customWidth="1"/>
    <col min="11011" max="11011" width="9.109375" style="168" customWidth="1"/>
    <col min="11012" max="11012" width="3.109375" style="168" customWidth="1"/>
    <col min="11013" max="11013" width="24.44140625" style="168" customWidth="1"/>
    <col min="11014" max="11014" width="30.21875" style="168" customWidth="1"/>
    <col min="11015" max="11015" width="10.6640625" style="168" customWidth="1"/>
    <col min="11016" max="11264" width="8.88671875" style="168"/>
    <col min="11265" max="11265" width="5" style="168" customWidth="1"/>
    <col min="11266" max="11266" width="4.5546875" style="168" customWidth="1"/>
    <col min="11267" max="11267" width="9.109375" style="168" customWidth="1"/>
    <col min="11268" max="11268" width="3.109375" style="168" customWidth="1"/>
    <col min="11269" max="11269" width="24.44140625" style="168" customWidth="1"/>
    <col min="11270" max="11270" width="30.21875" style="168" customWidth="1"/>
    <col min="11271" max="11271" width="10.6640625" style="168" customWidth="1"/>
    <col min="11272" max="11520" width="8.88671875" style="168"/>
    <col min="11521" max="11521" width="5" style="168" customWidth="1"/>
    <col min="11522" max="11522" width="4.5546875" style="168" customWidth="1"/>
    <col min="11523" max="11523" width="9.109375" style="168" customWidth="1"/>
    <col min="11524" max="11524" width="3.109375" style="168" customWidth="1"/>
    <col min="11525" max="11525" width="24.44140625" style="168" customWidth="1"/>
    <col min="11526" max="11526" width="30.21875" style="168" customWidth="1"/>
    <col min="11527" max="11527" width="10.6640625" style="168" customWidth="1"/>
    <col min="11528" max="11776" width="8.88671875" style="168"/>
    <col min="11777" max="11777" width="5" style="168" customWidth="1"/>
    <col min="11778" max="11778" width="4.5546875" style="168" customWidth="1"/>
    <col min="11779" max="11779" width="9.109375" style="168" customWidth="1"/>
    <col min="11780" max="11780" width="3.109375" style="168" customWidth="1"/>
    <col min="11781" max="11781" width="24.44140625" style="168" customWidth="1"/>
    <col min="11782" max="11782" width="30.21875" style="168" customWidth="1"/>
    <col min="11783" max="11783" width="10.6640625" style="168" customWidth="1"/>
    <col min="11784" max="12032" width="8.88671875" style="168"/>
    <col min="12033" max="12033" width="5" style="168" customWidth="1"/>
    <col min="12034" max="12034" width="4.5546875" style="168" customWidth="1"/>
    <col min="12035" max="12035" width="9.109375" style="168" customWidth="1"/>
    <col min="12036" max="12036" width="3.109375" style="168" customWidth="1"/>
    <col min="12037" max="12037" width="24.44140625" style="168" customWidth="1"/>
    <col min="12038" max="12038" width="30.21875" style="168" customWidth="1"/>
    <col min="12039" max="12039" width="10.6640625" style="168" customWidth="1"/>
    <col min="12040" max="12288" width="8.88671875" style="168"/>
    <col min="12289" max="12289" width="5" style="168" customWidth="1"/>
    <col min="12290" max="12290" width="4.5546875" style="168" customWidth="1"/>
    <col min="12291" max="12291" width="9.109375" style="168" customWidth="1"/>
    <col min="12292" max="12292" width="3.109375" style="168" customWidth="1"/>
    <col min="12293" max="12293" width="24.44140625" style="168" customWidth="1"/>
    <col min="12294" max="12294" width="30.21875" style="168" customWidth="1"/>
    <col min="12295" max="12295" width="10.6640625" style="168" customWidth="1"/>
    <col min="12296" max="12544" width="8.88671875" style="168"/>
    <col min="12545" max="12545" width="5" style="168" customWidth="1"/>
    <col min="12546" max="12546" width="4.5546875" style="168" customWidth="1"/>
    <col min="12547" max="12547" width="9.109375" style="168" customWidth="1"/>
    <col min="12548" max="12548" width="3.109375" style="168" customWidth="1"/>
    <col min="12549" max="12549" width="24.44140625" style="168" customWidth="1"/>
    <col min="12550" max="12550" width="30.21875" style="168" customWidth="1"/>
    <col min="12551" max="12551" width="10.6640625" style="168" customWidth="1"/>
    <col min="12552" max="12800" width="8.88671875" style="168"/>
    <col min="12801" max="12801" width="5" style="168" customWidth="1"/>
    <col min="12802" max="12802" width="4.5546875" style="168" customWidth="1"/>
    <col min="12803" max="12803" width="9.109375" style="168" customWidth="1"/>
    <col min="12804" max="12804" width="3.109375" style="168" customWidth="1"/>
    <col min="12805" max="12805" width="24.44140625" style="168" customWidth="1"/>
    <col min="12806" max="12806" width="30.21875" style="168" customWidth="1"/>
    <col min="12807" max="12807" width="10.6640625" style="168" customWidth="1"/>
    <col min="12808" max="13056" width="8.88671875" style="168"/>
    <col min="13057" max="13057" width="5" style="168" customWidth="1"/>
    <col min="13058" max="13058" width="4.5546875" style="168" customWidth="1"/>
    <col min="13059" max="13059" width="9.109375" style="168" customWidth="1"/>
    <col min="13060" max="13060" width="3.109375" style="168" customWidth="1"/>
    <col min="13061" max="13061" width="24.44140625" style="168" customWidth="1"/>
    <col min="13062" max="13062" width="30.21875" style="168" customWidth="1"/>
    <col min="13063" max="13063" width="10.6640625" style="168" customWidth="1"/>
    <col min="13064" max="13312" width="8.88671875" style="168"/>
    <col min="13313" max="13313" width="5" style="168" customWidth="1"/>
    <col min="13314" max="13314" width="4.5546875" style="168" customWidth="1"/>
    <col min="13315" max="13315" width="9.109375" style="168" customWidth="1"/>
    <col min="13316" max="13316" width="3.109375" style="168" customWidth="1"/>
    <col min="13317" max="13317" width="24.44140625" style="168" customWidth="1"/>
    <col min="13318" max="13318" width="30.21875" style="168" customWidth="1"/>
    <col min="13319" max="13319" width="10.6640625" style="168" customWidth="1"/>
    <col min="13320" max="13568" width="8.88671875" style="168"/>
    <col min="13569" max="13569" width="5" style="168" customWidth="1"/>
    <col min="13570" max="13570" width="4.5546875" style="168" customWidth="1"/>
    <col min="13571" max="13571" width="9.109375" style="168" customWidth="1"/>
    <col min="13572" max="13572" width="3.109375" style="168" customWidth="1"/>
    <col min="13573" max="13573" width="24.44140625" style="168" customWidth="1"/>
    <col min="13574" max="13574" width="30.21875" style="168" customWidth="1"/>
    <col min="13575" max="13575" width="10.6640625" style="168" customWidth="1"/>
    <col min="13576" max="13824" width="8.88671875" style="168"/>
    <col min="13825" max="13825" width="5" style="168" customWidth="1"/>
    <col min="13826" max="13826" width="4.5546875" style="168" customWidth="1"/>
    <col min="13827" max="13827" width="9.109375" style="168" customWidth="1"/>
    <col min="13828" max="13828" width="3.109375" style="168" customWidth="1"/>
    <col min="13829" max="13829" width="24.44140625" style="168" customWidth="1"/>
    <col min="13830" max="13830" width="30.21875" style="168" customWidth="1"/>
    <col min="13831" max="13831" width="10.6640625" style="168" customWidth="1"/>
    <col min="13832" max="14080" width="8.88671875" style="168"/>
    <col min="14081" max="14081" width="5" style="168" customWidth="1"/>
    <col min="14082" max="14082" width="4.5546875" style="168" customWidth="1"/>
    <col min="14083" max="14083" width="9.109375" style="168" customWidth="1"/>
    <col min="14084" max="14084" width="3.109375" style="168" customWidth="1"/>
    <col min="14085" max="14085" width="24.44140625" style="168" customWidth="1"/>
    <col min="14086" max="14086" width="30.21875" style="168" customWidth="1"/>
    <col min="14087" max="14087" width="10.6640625" style="168" customWidth="1"/>
    <col min="14088" max="14336" width="8.88671875" style="168"/>
    <col min="14337" max="14337" width="5" style="168" customWidth="1"/>
    <col min="14338" max="14338" width="4.5546875" style="168" customWidth="1"/>
    <col min="14339" max="14339" width="9.109375" style="168" customWidth="1"/>
    <col min="14340" max="14340" width="3.109375" style="168" customWidth="1"/>
    <col min="14341" max="14341" width="24.44140625" style="168" customWidth="1"/>
    <col min="14342" max="14342" width="30.21875" style="168" customWidth="1"/>
    <col min="14343" max="14343" width="10.6640625" style="168" customWidth="1"/>
    <col min="14344" max="14592" width="8.88671875" style="168"/>
    <col min="14593" max="14593" width="5" style="168" customWidth="1"/>
    <col min="14594" max="14594" width="4.5546875" style="168" customWidth="1"/>
    <col min="14595" max="14595" width="9.109375" style="168" customWidth="1"/>
    <col min="14596" max="14596" width="3.109375" style="168" customWidth="1"/>
    <col min="14597" max="14597" width="24.44140625" style="168" customWidth="1"/>
    <col min="14598" max="14598" width="30.21875" style="168" customWidth="1"/>
    <col min="14599" max="14599" width="10.6640625" style="168" customWidth="1"/>
    <col min="14600" max="14848" width="8.88671875" style="168"/>
    <col min="14849" max="14849" width="5" style="168" customWidth="1"/>
    <col min="14850" max="14850" width="4.5546875" style="168" customWidth="1"/>
    <col min="14851" max="14851" width="9.109375" style="168" customWidth="1"/>
    <col min="14852" max="14852" width="3.109375" style="168" customWidth="1"/>
    <col min="14853" max="14853" width="24.44140625" style="168" customWidth="1"/>
    <col min="14854" max="14854" width="30.21875" style="168" customWidth="1"/>
    <col min="14855" max="14855" width="10.6640625" style="168" customWidth="1"/>
    <col min="14856" max="15104" width="8.88671875" style="168"/>
    <col min="15105" max="15105" width="5" style="168" customWidth="1"/>
    <col min="15106" max="15106" width="4.5546875" style="168" customWidth="1"/>
    <col min="15107" max="15107" width="9.109375" style="168" customWidth="1"/>
    <col min="15108" max="15108" width="3.109375" style="168" customWidth="1"/>
    <col min="15109" max="15109" width="24.44140625" style="168" customWidth="1"/>
    <col min="15110" max="15110" width="30.21875" style="168" customWidth="1"/>
    <col min="15111" max="15111" width="10.6640625" style="168" customWidth="1"/>
    <col min="15112" max="15360" width="8.88671875" style="168"/>
    <col min="15361" max="15361" width="5" style="168" customWidth="1"/>
    <col min="15362" max="15362" width="4.5546875" style="168" customWidth="1"/>
    <col min="15363" max="15363" width="9.109375" style="168" customWidth="1"/>
    <col min="15364" max="15364" width="3.109375" style="168" customWidth="1"/>
    <col min="15365" max="15365" width="24.44140625" style="168" customWidth="1"/>
    <col min="15366" max="15366" width="30.21875" style="168" customWidth="1"/>
    <col min="15367" max="15367" width="10.6640625" style="168" customWidth="1"/>
    <col min="15368" max="15616" width="8.88671875" style="168"/>
    <col min="15617" max="15617" width="5" style="168" customWidth="1"/>
    <col min="15618" max="15618" width="4.5546875" style="168" customWidth="1"/>
    <col min="15619" max="15619" width="9.109375" style="168" customWidth="1"/>
    <col min="15620" max="15620" width="3.109375" style="168" customWidth="1"/>
    <col min="15621" max="15621" width="24.44140625" style="168" customWidth="1"/>
    <col min="15622" max="15622" width="30.21875" style="168" customWidth="1"/>
    <col min="15623" max="15623" width="10.6640625" style="168" customWidth="1"/>
    <col min="15624" max="15872" width="8.88671875" style="168"/>
    <col min="15873" max="15873" width="5" style="168" customWidth="1"/>
    <col min="15874" max="15874" width="4.5546875" style="168" customWidth="1"/>
    <col min="15875" max="15875" width="9.109375" style="168" customWidth="1"/>
    <col min="15876" max="15876" width="3.109375" style="168" customWidth="1"/>
    <col min="15877" max="15877" width="24.44140625" style="168" customWidth="1"/>
    <col min="15878" max="15878" width="30.21875" style="168" customWidth="1"/>
    <col min="15879" max="15879" width="10.6640625" style="168" customWidth="1"/>
    <col min="15880" max="16128" width="8.88671875" style="168"/>
    <col min="16129" max="16129" width="5" style="168" customWidth="1"/>
    <col min="16130" max="16130" width="4.5546875" style="168" customWidth="1"/>
    <col min="16131" max="16131" width="9.109375" style="168" customWidth="1"/>
    <col min="16132" max="16132" width="3.109375" style="168" customWidth="1"/>
    <col min="16133" max="16133" width="24.44140625" style="168" customWidth="1"/>
    <col min="16134" max="16134" width="30.21875" style="168" customWidth="1"/>
    <col min="16135" max="16135" width="10.6640625" style="168" customWidth="1"/>
    <col min="16136" max="16384" width="8.88671875" style="168"/>
  </cols>
  <sheetData>
    <row r="1" spans="1:7" ht="25.8" x14ac:dyDescent="0.3">
      <c r="A1" s="367" t="s">
        <v>151</v>
      </c>
      <c r="B1" s="367"/>
      <c r="C1" s="367"/>
      <c r="D1" s="367"/>
      <c r="E1" s="367"/>
      <c r="F1" s="367"/>
      <c r="G1" s="367"/>
    </row>
    <row r="2" spans="1:7" ht="46.5" customHeight="1" x14ac:dyDescent="0.3">
      <c r="A2" s="368" t="s">
        <v>68</v>
      </c>
      <c r="B2" s="368"/>
      <c r="C2" s="368"/>
      <c r="D2" s="368"/>
      <c r="E2" s="368"/>
      <c r="F2" s="368"/>
      <c r="G2" s="368"/>
    </row>
    <row r="3" spans="1:7" ht="21" x14ac:dyDescent="0.3">
      <c r="A3" s="369"/>
      <c r="B3" s="369"/>
      <c r="C3" s="369"/>
      <c r="D3" s="369"/>
      <c r="E3" s="369"/>
      <c r="F3" s="369"/>
      <c r="G3" s="369"/>
    </row>
    <row r="4" spans="1:7" ht="65.400000000000006" x14ac:dyDescent="0.3">
      <c r="A4" s="169" t="s">
        <v>69</v>
      </c>
      <c r="B4" s="169" t="s">
        <v>70</v>
      </c>
      <c r="C4" s="169" t="s">
        <v>71</v>
      </c>
      <c r="D4" s="170" t="s">
        <v>72</v>
      </c>
      <c r="G4" s="172" t="s">
        <v>73</v>
      </c>
    </row>
    <row r="5" spans="1:7" ht="22.5" customHeight="1" x14ac:dyDescent="0.3">
      <c r="A5" s="173" t="s">
        <v>152</v>
      </c>
      <c r="B5" s="174"/>
      <c r="C5" s="173" t="s">
        <v>75</v>
      </c>
      <c r="D5" s="175"/>
      <c r="E5" s="185" t="s">
        <v>84</v>
      </c>
      <c r="F5" s="355" t="s">
        <v>120</v>
      </c>
      <c r="G5" s="177" t="s">
        <v>207</v>
      </c>
    </row>
    <row r="6" spans="1:7" ht="22.5" customHeight="1" x14ac:dyDescent="0.3">
      <c r="A6" s="173"/>
      <c r="B6" s="174"/>
      <c r="C6" s="173"/>
      <c r="D6" s="175"/>
      <c r="E6" s="358" t="s">
        <v>122</v>
      </c>
      <c r="F6" s="350" t="s">
        <v>119</v>
      </c>
      <c r="G6" s="177" t="s">
        <v>203</v>
      </c>
    </row>
    <row r="7" spans="1:7" ht="22.5" customHeight="1" x14ac:dyDescent="0.3">
      <c r="A7" s="173"/>
      <c r="B7" s="174"/>
      <c r="C7" s="173"/>
      <c r="D7" s="175"/>
      <c r="E7" s="358" t="s">
        <v>117</v>
      </c>
      <c r="F7" s="350" t="s">
        <v>96</v>
      </c>
      <c r="G7" s="177" t="s">
        <v>204</v>
      </c>
    </row>
    <row r="8" spans="1:7" ht="22.5" customHeight="1" x14ac:dyDescent="0.3">
      <c r="A8" s="173"/>
      <c r="B8" s="174"/>
      <c r="C8" s="173"/>
      <c r="D8" s="175"/>
      <c r="E8" s="350" t="s">
        <v>77</v>
      </c>
      <c r="F8" s="358" t="s">
        <v>91</v>
      </c>
      <c r="G8" s="177" t="s">
        <v>205</v>
      </c>
    </row>
    <row r="9" spans="1:7" ht="22.5" customHeight="1" x14ac:dyDescent="0.3">
      <c r="A9" s="173" t="s">
        <v>153</v>
      </c>
      <c r="B9" s="174"/>
      <c r="C9" s="173" t="s">
        <v>100</v>
      </c>
      <c r="D9" s="175"/>
      <c r="E9" s="358" t="s">
        <v>123</v>
      </c>
      <c r="F9" s="350" t="s">
        <v>124</v>
      </c>
      <c r="G9" s="177" t="s">
        <v>208</v>
      </c>
    </row>
    <row r="10" spans="1:7" ht="22.5" customHeight="1" x14ac:dyDescent="0.3">
      <c r="A10" s="173"/>
      <c r="B10" s="174"/>
      <c r="C10" s="173"/>
      <c r="D10" s="175"/>
      <c r="E10" s="350" t="s">
        <v>154</v>
      </c>
      <c r="F10" s="358" t="s">
        <v>114</v>
      </c>
      <c r="G10" s="177" t="s">
        <v>209</v>
      </c>
    </row>
    <row r="11" spans="1:7" ht="22.5" customHeight="1" x14ac:dyDescent="0.3">
      <c r="A11" s="173"/>
      <c r="B11" s="174"/>
      <c r="C11" s="173"/>
      <c r="D11" s="175"/>
      <c r="E11" s="355" t="s">
        <v>126</v>
      </c>
      <c r="F11" s="185" t="s">
        <v>130</v>
      </c>
      <c r="G11" s="177" t="s">
        <v>210</v>
      </c>
    </row>
    <row r="12" spans="1:7" ht="22.5" customHeight="1" x14ac:dyDescent="0.3">
      <c r="A12" s="173"/>
      <c r="B12" s="174"/>
      <c r="C12" s="173"/>
      <c r="D12" s="175"/>
      <c r="E12" s="185" t="s">
        <v>111</v>
      </c>
      <c r="F12" s="355" t="s">
        <v>132</v>
      </c>
      <c r="G12" s="177" t="s">
        <v>139</v>
      </c>
    </row>
    <row r="13" spans="1:7" ht="22.5" customHeight="1" x14ac:dyDescent="0.3">
      <c r="A13" s="173" t="s">
        <v>155</v>
      </c>
      <c r="B13" s="174"/>
      <c r="C13" s="173" t="s">
        <v>75</v>
      </c>
      <c r="D13" s="175"/>
      <c r="E13" s="355" t="s">
        <v>120</v>
      </c>
      <c r="F13" s="185" t="s">
        <v>122</v>
      </c>
      <c r="G13" s="177" t="s">
        <v>211</v>
      </c>
    </row>
    <row r="14" spans="1:7" ht="22.5" customHeight="1" x14ac:dyDescent="0.3">
      <c r="A14" s="173"/>
      <c r="B14" s="174"/>
      <c r="C14" s="173"/>
      <c r="D14" s="175"/>
      <c r="E14" s="355" t="s">
        <v>117</v>
      </c>
      <c r="F14" s="185" t="s">
        <v>91</v>
      </c>
      <c r="G14" s="177" t="s">
        <v>137</v>
      </c>
    </row>
    <row r="15" spans="1:7" ht="22.5" customHeight="1" x14ac:dyDescent="0.3">
      <c r="A15" s="173" t="s">
        <v>156</v>
      </c>
      <c r="B15" s="174"/>
      <c r="C15" s="173" t="s">
        <v>100</v>
      </c>
      <c r="D15" s="175"/>
      <c r="E15" s="355" t="s">
        <v>123</v>
      </c>
      <c r="F15" s="185" t="s">
        <v>114</v>
      </c>
      <c r="G15" s="177" t="s">
        <v>172</v>
      </c>
    </row>
    <row r="16" spans="1:7" ht="22.5" customHeight="1" x14ac:dyDescent="0.3">
      <c r="A16" s="173"/>
      <c r="B16" s="174"/>
      <c r="C16" s="173"/>
      <c r="D16" s="175"/>
      <c r="E16" s="355" t="s">
        <v>126</v>
      </c>
      <c r="F16" s="185" t="s">
        <v>132</v>
      </c>
      <c r="G16" s="177" t="s">
        <v>214</v>
      </c>
    </row>
    <row r="17" spans="1:16" ht="22.5" customHeight="1" x14ac:dyDescent="0.3">
      <c r="A17" s="173" t="s">
        <v>157</v>
      </c>
      <c r="B17" s="174"/>
      <c r="C17" s="173" t="s">
        <v>133</v>
      </c>
      <c r="D17" s="175"/>
      <c r="E17" s="355" t="s">
        <v>182</v>
      </c>
      <c r="F17" s="185" t="s">
        <v>188</v>
      </c>
      <c r="G17" s="177" t="s">
        <v>160</v>
      </c>
    </row>
    <row r="18" spans="1:16" ht="22.5" customHeight="1" x14ac:dyDescent="0.3">
      <c r="A18" s="173"/>
      <c r="B18" s="174"/>
      <c r="C18" s="173"/>
      <c r="D18" s="175"/>
      <c r="E18" s="185" t="s">
        <v>185</v>
      </c>
      <c r="F18" s="355" t="s">
        <v>187</v>
      </c>
      <c r="G18" s="177" t="s">
        <v>139</v>
      </c>
      <c r="K18" s="179"/>
      <c r="L18" s="180"/>
      <c r="M18" s="179"/>
      <c r="N18" s="172"/>
      <c r="O18" s="181"/>
      <c r="P18" s="181"/>
    </row>
    <row r="19" spans="1:16" ht="22.5" customHeight="1" x14ac:dyDescent="0.3">
      <c r="A19" s="173" t="s">
        <v>158</v>
      </c>
      <c r="B19" s="174"/>
      <c r="C19" s="173" t="s">
        <v>134</v>
      </c>
      <c r="D19" s="175"/>
      <c r="E19" s="358" t="s">
        <v>201</v>
      </c>
      <c r="F19" s="350" t="s">
        <v>195</v>
      </c>
      <c r="G19" s="177" t="s">
        <v>206</v>
      </c>
    </row>
    <row r="20" spans="1:16" ht="22.5" customHeight="1" x14ac:dyDescent="0.3">
      <c r="A20" s="173"/>
      <c r="B20" s="174"/>
      <c r="C20" s="173"/>
      <c r="D20" s="175"/>
      <c r="E20" s="358" t="s">
        <v>189</v>
      </c>
      <c r="F20" s="350" t="s">
        <v>192</v>
      </c>
      <c r="G20" s="177" t="s">
        <v>212</v>
      </c>
    </row>
    <row r="21" spans="1:16" ht="22.5" customHeight="1" x14ac:dyDescent="0.3">
      <c r="A21" s="173"/>
      <c r="B21" s="174"/>
      <c r="C21" s="173"/>
      <c r="D21" s="175"/>
      <c r="E21" s="185" t="s">
        <v>202</v>
      </c>
      <c r="F21" s="358" t="s">
        <v>201</v>
      </c>
      <c r="G21" s="177" t="s">
        <v>206</v>
      </c>
      <c r="I21" s="184"/>
      <c r="J21" s="181"/>
      <c r="K21" s="179"/>
      <c r="L21" s="180"/>
      <c r="M21" s="179"/>
      <c r="N21" s="172"/>
      <c r="O21" s="181"/>
      <c r="P21" s="181"/>
    </row>
    <row r="22" spans="1:16" ht="22.5" customHeight="1" x14ac:dyDescent="0.3">
      <c r="A22" s="173"/>
      <c r="B22" s="174"/>
      <c r="C22" s="173"/>
      <c r="D22" s="175"/>
      <c r="E22" s="350"/>
      <c r="F22" s="185"/>
      <c r="G22" s="177"/>
      <c r="K22" s="179"/>
      <c r="L22" s="180"/>
      <c r="M22" s="179"/>
      <c r="N22" s="172"/>
      <c r="O22" s="184"/>
      <c r="P22" s="184"/>
    </row>
    <row r="23" spans="1:16" ht="22.5" customHeight="1" x14ac:dyDescent="0.3">
      <c r="A23" s="173"/>
      <c r="B23" s="174"/>
      <c r="C23" s="173"/>
      <c r="D23" s="175"/>
      <c r="E23" s="355" t="s">
        <v>201</v>
      </c>
      <c r="F23" s="185" t="s">
        <v>189</v>
      </c>
      <c r="G23" s="177" t="s">
        <v>197</v>
      </c>
      <c r="K23" s="179"/>
      <c r="L23" s="180"/>
      <c r="M23" s="179"/>
      <c r="N23" s="172"/>
      <c r="O23" s="184"/>
      <c r="P23" s="184"/>
    </row>
    <row r="24" spans="1:16" ht="22.5" customHeight="1" x14ac:dyDescent="0.3">
      <c r="A24" s="173"/>
      <c r="B24" s="174"/>
      <c r="C24" s="173"/>
      <c r="D24" s="175"/>
      <c r="E24" s="177"/>
      <c r="F24" s="185"/>
      <c r="G24" s="177"/>
    </row>
    <row r="25" spans="1:16" ht="22.5" customHeight="1" x14ac:dyDescent="0.3">
      <c r="A25" s="173"/>
      <c r="B25" s="174"/>
      <c r="C25" s="173"/>
      <c r="D25" s="175"/>
      <c r="E25" s="185"/>
      <c r="F25" s="185"/>
      <c r="G25" s="177"/>
      <c r="K25" s="179"/>
      <c r="L25" s="180"/>
      <c r="M25" s="179"/>
      <c r="N25" s="172"/>
      <c r="O25" s="181"/>
      <c r="P25" s="181"/>
    </row>
    <row r="26" spans="1:16" ht="22.5" customHeight="1" x14ac:dyDescent="0.3">
      <c r="A26" s="173"/>
      <c r="B26" s="174"/>
      <c r="C26" s="173"/>
      <c r="D26" s="175"/>
      <c r="E26" s="185"/>
      <c r="F26" s="185"/>
      <c r="G26" s="177"/>
      <c r="M26" s="172"/>
      <c r="N26" s="171"/>
      <c r="O26" s="171"/>
    </row>
    <row r="27" spans="1:16" ht="22.5" customHeight="1" x14ac:dyDescent="0.3">
      <c r="A27" s="173"/>
      <c r="B27" s="174"/>
      <c r="C27" s="173"/>
      <c r="D27" s="175"/>
      <c r="E27" s="177"/>
      <c r="F27" s="177"/>
      <c r="G27" s="177"/>
    </row>
    <row r="28" spans="1:16" ht="22.5" customHeight="1" x14ac:dyDescent="0.3">
      <c r="A28" s="173"/>
      <c r="B28" s="174"/>
      <c r="C28" s="173"/>
      <c r="D28" s="175"/>
      <c r="E28" s="185"/>
      <c r="F28" s="185"/>
      <c r="G28" s="177"/>
    </row>
    <row r="29" spans="1:16" ht="22.5" customHeight="1" x14ac:dyDescent="0.3">
      <c r="A29" s="173"/>
      <c r="B29" s="174"/>
      <c r="C29" s="173"/>
      <c r="D29" s="175"/>
      <c r="E29" s="177"/>
      <c r="F29" s="177"/>
      <c r="G29" s="177"/>
    </row>
    <row r="30" spans="1:16" ht="22.5" customHeight="1" x14ac:dyDescent="0.3">
      <c r="A30" s="173"/>
      <c r="B30" s="174"/>
      <c r="C30" s="173"/>
      <c r="D30" s="175"/>
      <c r="E30" s="177"/>
      <c r="F30" s="177"/>
      <c r="G30" s="177"/>
    </row>
    <row r="31" spans="1:16" ht="22.5" customHeight="1" x14ac:dyDescent="0.3">
      <c r="A31" s="173"/>
      <c r="B31" s="174"/>
      <c r="C31" s="173"/>
      <c r="D31" s="175"/>
      <c r="E31" s="177"/>
      <c r="F31" s="177"/>
      <c r="G31" s="177"/>
    </row>
    <row r="32" spans="1:16" ht="22.5" customHeight="1" x14ac:dyDescent="0.3">
      <c r="A32" s="173"/>
      <c r="B32" s="174"/>
      <c r="C32" s="173"/>
      <c r="D32" s="175"/>
      <c r="E32" s="177"/>
      <c r="F32" s="177"/>
      <c r="G32" s="177"/>
    </row>
    <row r="33" spans="1:7" ht="22.5" customHeight="1" x14ac:dyDescent="0.3">
      <c r="A33" s="173"/>
      <c r="B33" s="174"/>
      <c r="C33" s="173"/>
      <c r="D33" s="175"/>
      <c r="E33" s="177"/>
      <c r="F33" s="351"/>
      <c r="G33" s="177"/>
    </row>
    <row r="34" spans="1:7" ht="22.5" customHeight="1" x14ac:dyDescent="0.3">
      <c r="A34" s="173"/>
      <c r="B34" s="174"/>
      <c r="C34" s="173"/>
      <c r="D34" s="175"/>
      <c r="E34" s="177"/>
      <c r="F34" s="177"/>
      <c r="G34" s="177"/>
    </row>
    <row r="35" spans="1:7" ht="22.5" customHeight="1" x14ac:dyDescent="0.3">
      <c r="A35" s="173"/>
      <c r="B35" s="174"/>
      <c r="C35" s="173"/>
      <c r="D35" s="175"/>
      <c r="E35" s="177"/>
      <c r="F35" s="177"/>
      <c r="G35" s="177"/>
    </row>
    <row r="36" spans="1:7" ht="22.5" customHeight="1" x14ac:dyDescent="0.3">
      <c r="A36" s="173"/>
      <c r="B36" s="174"/>
      <c r="C36" s="173"/>
      <c r="D36" s="175"/>
      <c r="E36" s="177"/>
      <c r="F36" s="177"/>
      <c r="G36" s="177"/>
    </row>
    <row r="37" spans="1:7" ht="22.5" customHeight="1" x14ac:dyDescent="0.3">
      <c r="A37" s="173"/>
      <c r="B37" s="174"/>
      <c r="C37" s="173"/>
      <c r="D37" s="175"/>
      <c r="E37" s="177"/>
      <c r="F37" s="177"/>
      <c r="G37" s="177"/>
    </row>
    <row r="38" spans="1:7" ht="22.5" customHeight="1" x14ac:dyDescent="0.3">
      <c r="A38" s="173"/>
      <c r="B38" s="174"/>
      <c r="C38" s="173"/>
      <c r="D38" s="175"/>
      <c r="E38" s="177"/>
      <c r="F38" s="177"/>
      <c r="G38" s="177"/>
    </row>
    <row r="39" spans="1:7" ht="22.5" customHeight="1" x14ac:dyDescent="0.3">
      <c r="A39" s="173"/>
      <c r="B39" s="174"/>
      <c r="C39" s="173"/>
      <c r="D39" s="175"/>
      <c r="E39" s="177"/>
      <c r="F39" s="177"/>
      <c r="G39" s="177"/>
    </row>
    <row r="40" spans="1:7" ht="22.5" customHeight="1" x14ac:dyDescent="0.3">
      <c r="A40" s="173"/>
      <c r="B40" s="174"/>
      <c r="C40" s="173"/>
      <c r="D40" s="175"/>
      <c r="E40" s="177"/>
      <c r="F40" s="177"/>
      <c r="G40" s="177"/>
    </row>
    <row r="41" spans="1:7" ht="22.5" customHeight="1" x14ac:dyDescent="0.3">
      <c r="A41" s="173"/>
      <c r="B41" s="174"/>
      <c r="C41" s="173"/>
      <c r="D41" s="175"/>
      <c r="E41" s="177"/>
      <c r="F41" s="177"/>
      <c r="G41" s="177"/>
    </row>
    <row r="42" spans="1:7" ht="22.5" customHeight="1" x14ac:dyDescent="0.3">
      <c r="A42" s="173"/>
      <c r="B42" s="174"/>
      <c r="C42" s="173"/>
      <c r="D42" s="175"/>
      <c r="E42" s="177"/>
      <c r="F42" s="177"/>
      <c r="G42" s="177"/>
    </row>
    <row r="43" spans="1:7" ht="22.5" customHeight="1" x14ac:dyDescent="0.3">
      <c r="A43" s="173"/>
      <c r="B43" s="174"/>
      <c r="C43" s="173"/>
      <c r="D43" s="175"/>
      <c r="E43" s="177"/>
      <c r="F43" s="177"/>
      <c r="G43" s="177"/>
    </row>
    <row r="44" spans="1:7" ht="22.5" customHeight="1" x14ac:dyDescent="0.3">
      <c r="A44" s="173"/>
      <c r="B44" s="174"/>
      <c r="C44" s="173"/>
      <c r="D44" s="175"/>
      <c r="E44" s="177"/>
      <c r="F44" s="177"/>
      <c r="G44" s="177"/>
    </row>
    <row r="45" spans="1:7" ht="22.5" customHeight="1" x14ac:dyDescent="0.3">
      <c r="A45" s="173"/>
      <c r="B45" s="174"/>
      <c r="C45" s="173"/>
      <c r="D45" s="175"/>
      <c r="E45" s="177"/>
      <c r="F45" s="177"/>
      <c r="G45" s="177"/>
    </row>
    <row r="46" spans="1:7" ht="22.5" customHeight="1" x14ac:dyDescent="0.3">
      <c r="A46" s="173"/>
      <c r="B46" s="174"/>
      <c r="C46" s="173"/>
      <c r="D46" s="175"/>
      <c r="E46" s="177"/>
      <c r="F46" s="177"/>
      <c r="G46" s="177"/>
    </row>
    <row r="47" spans="1:7" ht="22.5" customHeight="1" x14ac:dyDescent="0.3">
      <c r="A47" s="173"/>
      <c r="B47" s="174"/>
      <c r="C47" s="173"/>
      <c r="D47" s="175"/>
      <c r="E47" s="177"/>
      <c r="F47" s="177"/>
      <c r="G47" s="177"/>
    </row>
    <row r="48" spans="1:7" ht="22.5" customHeight="1" x14ac:dyDescent="0.3">
      <c r="A48" s="173"/>
      <c r="B48" s="174"/>
      <c r="C48" s="173"/>
      <c r="D48" s="175"/>
      <c r="E48" s="177"/>
      <c r="F48" s="177"/>
      <c r="G48" s="177"/>
    </row>
    <row r="49" spans="1:7" ht="22.5" customHeight="1" x14ac:dyDescent="0.3">
      <c r="A49" s="173"/>
      <c r="B49" s="174"/>
      <c r="C49" s="173"/>
      <c r="D49" s="175"/>
      <c r="E49" s="177"/>
      <c r="F49" s="177"/>
      <c r="G49" s="177"/>
    </row>
    <row r="50" spans="1:7" ht="22.5" customHeight="1" x14ac:dyDescent="0.3">
      <c r="A50" s="173"/>
      <c r="B50" s="174"/>
      <c r="C50" s="173"/>
      <c r="D50" s="175"/>
      <c r="E50" s="177"/>
      <c r="F50" s="177"/>
      <c r="G50" s="177"/>
    </row>
    <row r="51" spans="1:7" ht="22.5" customHeight="1" x14ac:dyDescent="0.3">
      <c r="A51" s="173"/>
      <c r="B51" s="174"/>
      <c r="C51" s="173"/>
      <c r="D51" s="175"/>
      <c r="E51" s="177"/>
      <c r="F51" s="177"/>
      <c r="G51" s="177"/>
    </row>
    <row r="52" spans="1:7" ht="22.5" customHeight="1" x14ac:dyDescent="0.3">
      <c r="A52" s="173"/>
      <c r="B52" s="174"/>
      <c r="C52" s="173"/>
      <c r="D52" s="175"/>
      <c r="E52" s="177"/>
      <c r="F52" s="177"/>
      <c r="G52" s="177"/>
    </row>
    <row r="53" spans="1:7" ht="22.5" customHeight="1" x14ac:dyDescent="0.3">
      <c r="A53" s="173"/>
      <c r="B53" s="174"/>
      <c r="C53" s="173"/>
      <c r="D53" s="175"/>
      <c r="E53" s="177"/>
      <c r="F53" s="177"/>
      <c r="G53" s="177"/>
    </row>
    <row r="54" spans="1:7" ht="22.5" customHeight="1" x14ac:dyDescent="0.3">
      <c r="A54" s="173"/>
      <c r="B54" s="174"/>
      <c r="C54" s="173"/>
      <c r="D54" s="175"/>
      <c r="E54" s="177"/>
      <c r="F54" s="177"/>
      <c r="G54" s="177"/>
    </row>
    <row r="55" spans="1:7" ht="22.5" customHeight="1" x14ac:dyDescent="0.3">
      <c r="A55" s="173"/>
      <c r="B55" s="174"/>
      <c r="C55" s="173"/>
      <c r="D55" s="175"/>
      <c r="E55" s="177"/>
      <c r="F55" s="177"/>
      <c r="G55" s="177"/>
    </row>
    <row r="56" spans="1:7" ht="22.5" customHeight="1" x14ac:dyDescent="0.3">
      <c r="A56" s="173"/>
      <c r="B56" s="174"/>
      <c r="C56" s="173"/>
      <c r="D56" s="175"/>
      <c r="E56" s="177"/>
      <c r="F56" s="177"/>
      <c r="G56" s="177"/>
    </row>
    <row r="57" spans="1:7" ht="22.5" customHeight="1" x14ac:dyDescent="0.3">
      <c r="A57" s="173"/>
      <c r="B57" s="174"/>
      <c r="C57" s="173"/>
      <c r="D57" s="175"/>
      <c r="E57" s="177"/>
      <c r="F57" s="177"/>
      <c r="G57" s="177"/>
    </row>
    <row r="58" spans="1:7" ht="22.5" customHeight="1" x14ac:dyDescent="0.3">
      <c r="A58" s="173"/>
      <c r="B58" s="173"/>
      <c r="C58" s="173"/>
      <c r="D58" s="175"/>
      <c r="E58" s="177"/>
      <c r="F58" s="177"/>
      <c r="G58" s="177"/>
    </row>
    <row r="59" spans="1:7" ht="22.5" customHeight="1" x14ac:dyDescent="0.3">
      <c r="A59" s="173"/>
      <c r="B59" s="173"/>
      <c r="C59" s="173"/>
      <c r="D59" s="175"/>
      <c r="E59" s="177"/>
      <c r="F59" s="177"/>
      <c r="G59" s="177"/>
    </row>
    <row r="60" spans="1:7" ht="22.5" customHeight="1" x14ac:dyDescent="0.3">
      <c r="A60" s="173"/>
      <c r="B60" s="173"/>
      <c r="C60" s="173"/>
      <c r="D60" s="175"/>
      <c r="E60" s="177"/>
      <c r="F60" s="177"/>
      <c r="G60" s="177"/>
    </row>
    <row r="61" spans="1:7" ht="22.5" customHeight="1" x14ac:dyDescent="0.3">
      <c r="A61" s="173"/>
      <c r="B61" s="173"/>
      <c r="C61" s="173"/>
      <c r="D61" s="175"/>
      <c r="E61" s="177"/>
      <c r="F61" s="177"/>
      <c r="G61" s="177"/>
    </row>
    <row r="62" spans="1:7" ht="22.5" customHeight="1" x14ac:dyDescent="0.3">
      <c r="A62" s="173"/>
      <c r="B62" s="173"/>
      <c r="C62" s="173"/>
      <c r="D62" s="175"/>
      <c r="E62" s="177"/>
      <c r="F62" s="177"/>
      <c r="G62" s="177"/>
    </row>
    <row r="63" spans="1:7" ht="22.5" customHeight="1" x14ac:dyDescent="0.3">
      <c r="A63" s="173"/>
      <c r="B63" s="173"/>
      <c r="C63" s="173"/>
      <c r="D63" s="175"/>
      <c r="E63" s="177"/>
      <c r="F63" s="177"/>
      <c r="G63" s="177"/>
    </row>
    <row r="64" spans="1:7" ht="22.5" customHeight="1" x14ac:dyDescent="0.3">
      <c r="A64" s="173"/>
      <c r="B64" s="173"/>
      <c r="C64" s="173"/>
      <c r="D64" s="175"/>
      <c r="E64" s="177"/>
      <c r="F64" s="177"/>
      <c r="G64" s="177"/>
    </row>
    <row r="65" spans="1:7" ht="22.5" customHeight="1" x14ac:dyDescent="0.3">
      <c r="A65" s="173"/>
      <c r="B65" s="173"/>
      <c r="C65" s="173"/>
      <c r="D65" s="175"/>
      <c r="E65" s="177"/>
      <c r="F65" s="177"/>
      <c r="G65" s="177"/>
    </row>
    <row r="66" spans="1:7" ht="22.5" customHeight="1" x14ac:dyDescent="0.3">
      <c r="A66" s="173"/>
      <c r="B66" s="173"/>
      <c r="C66" s="173"/>
      <c r="D66" s="175"/>
      <c r="E66" s="177"/>
      <c r="F66" s="177"/>
      <c r="G66" s="177"/>
    </row>
    <row r="67" spans="1:7" ht="22.5" customHeight="1" x14ac:dyDescent="0.3">
      <c r="A67" s="173"/>
      <c r="B67" s="173"/>
      <c r="C67" s="173"/>
      <c r="D67" s="175"/>
      <c r="E67" s="177"/>
      <c r="F67" s="177"/>
      <c r="G67" s="177"/>
    </row>
    <row r="68" spans="1:7" ht="22.5" customHeight="1" x14ac:dyDescent="0.3">
      <c r="A68" s="173"/>
      <c r="B68" s="173"/>
      <c r="C68" s="173"/>
      <c r="D68" s="175"/>
      <c r="E68" s="177"/>
      <c r="F68" s="177"/>
      <c r="G68" s="177"/>
    </row>
    <row r="69" spans="1:7" ht="22.5" customHeight="1" x14ac:dyDescent="0.3">
      <c r="A69" s="173"/>
      <c r="B69" s="173"/>
      <c r="C69" s="173"/>
      <c r="D69" s="175"/>
      <c r="E69" s="177"/>
      <c r="F69" s="177"/>
      <c r="G69" s="177"/>
    </row>
    <row r="70" spans="1:7" ht="22.5" customHeight="1" x14ac:dyDescent="0.3">
      <c r="A70" s="173"/>
      <c r="B70" s="173"/>
      <c r="C70" s="173"/>
      <c r="D70" s="175"/>
      <c r="E70" s="177"/>
      <c r="F70" s="177"/>
      <c r="G70" s="177"/>
    </row>
    <row r="71" spans="1:7" ht="22.5" customHeight="1" x14ac:dyDescent="0.3">
      <c r="A71" s="173"/>
      <c r="B71" s="173"/>
      <c r="C71" s="173"/>
      <c r="D71" s="175"/>
      <c r="E71" s="177"/>
      <c r="F71" s="177"/>
      <c r="G71" s="177"/>
    </row>
    <row r="72" spans="1:7" ht="22.5" customHeight="1" x14ac:dyDescent="0.3">
      <c r="A72" s="173"/>
      <c r="B72" s="173"/>
      <c r="C72" s="173"/>
      <c r="D72" s="175"/>
      <c r="E72" s="177"/>
      <c r="F72" s="177"/>
      <c r="G72" s="177"/>
    </row>
    <row r="73" spans="1:7" ht="22.5" customHeight="1" x14ac:dyDescent="0.3">
      <c r="A73" s="173"/>
      <c r="B73" s="173"/>
      <c r="C73" s="173"/>
      <c r="D73" s="175"/>
      <c r="E73" s="177"/>
      <c r="F73" s="177"/>
      <c r="G73" s="177"/>
    </row>
    <row r="74" spans="1:7" ht="22.5" customHeight="1" x14ac:dyDescent="0.3">
      <c r="A74" s="173"/>
      <c r="B74" s="173"/>
      <c r="C74" s="173"/>
      <c r="D74" s="175"/>
      <c r="E74" s="177"/>
      <c r="F74" s="177"/>
      <c r="G74" s="177"/>
    </row>
    <row r="75" spans="1:7" ht="22.5" customHeight="1" x14ac:dyDescent="0.3">
      <c r="A75" s="173"/>
      <c r="B75" s="173"/>
      <c r="C75" s="173"/>
      <c r="D75" s="175"/>
      <c r="E75" s="177"/>
      <c r="F75" s="177"/>
      <c r="G75" s="177"/>
    </row>
    <row r="76" spans="1:7" ht="22.5" customHeight="1" x14ac:dyDescent="0.3">
      <c r="A76" s="173"/>
      <c r="B76" s="173"/>
      <c r="C76" s="173"/>
      <c r="D76" s="175"/>
      <c r="E76" s="177"/>
      <c r="F76" s="177"/>
      <c r="G76" s="177"/>
    </row>
    <row r="77" spans="1:7" ht="22.5" customHeight="1" x14ac:dyDescent="0.3">
      <c r="A77" s="173"/>
      <c r="B77" s="173"/>
      <c r="C77" s="173"/>
      <c r="D77" s="175"/>
      <c r="E77" s="177"/>
      <c r="F77" s="177"/>
      <c r="G77" s="177"/>
    </row>
  </sheetData>
  <mergeCells count="3">
    <mergeCell ref="A1:G1"/>
    <mergeCell ref="A2:G2"/>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DF03-3F29-4517-9649-76AF3AFE7841}">
  <dimension ref="A1:P77"/>
  <sheetViews>
    <sheetView workbookViewId="0">
      <selection activeCell="G8" sqref="G8"/>
    </sheetView>
  </sheetViews>
  <sheetFormatPr defaultRowHeight="14.4" x14ac:dyDescent="0.3"/>
  <cols>
    <col min="1" max="2" width="5.6640625" style="179" customWidth="1"/>
    <col min="3" max="3" width="4.33203125" style="179" customWidth="1"/>
    <col min="4" max="4" width="4.33203125" style="172" customWidth="1"/>
    <col min="5" max="6" width="24.6640625" style="171" customWidth="1"/>
    <col min="7" max="7" width="11.6640625" style="171" customWidth="1"/>
    <col min="8" max="256" width="8.88671875" style="168"/>
    <col min="257" max="258" width="5.6640625" style="168" customWidth="1"/>
    <col min="259" max="260" width="4.33203125" style="168" customWidth="1"/>
    <col min="261" max="262" width="24.6640625" style="168" customWidth="1"/>
    <col min="263" max="263" width="11.6640625" style="168" customWidth="1"/>
    <col min="264" max="512" width="8.88671875" style="168"/>
    <col min="513" max="514" width="5.6640625" style="168" customWidth="1"/>
    <col min="515" max="516" width="4.33203125" style="168" customWidth="1"/>
    <col min="517" max="518" width="24.6640625" style="168" customWidth="1"/>
    <col min="519" max="519" width="11.6640625" style="168" customWidth="1"/>
    <col min="520" max="768" width="8.88671875" style="168"/>
    <col min="769" max="770" width="5.6640625" style="168" customWidth="1"/>
    <col min="771" max="772" width="4.33203125" style="168" customWidth="1"/>
    <col min="773" max="774" width="24.6640625" style="168" customWidth="1"/>
    <col min="775" max="775" width="11.6640625" style="168" customWidth="1"/>
    <col min="776" max="1024" width="8.88671875" style="168"/>
    <col min="1025" max="1026" width="5.6640625" style="168" customWidth="1"/>
    <col min="1027" max="1028" width="4.33203125" style="168" customWidth="1"/>
    <col min="1029" max="1030" width="24.6640625" style="168" customWidth="1"/>
    <col min="1031" max="1031" width="11.6640625" style="168" customWidth="1"/>
    <col min="1032" max="1280" width="8.88671875" style="168"/>
    <col min="1281" max="1282" width="5.6640625" style="168" customWidth="1"/>
    <col min="1283" max="1284" width="4.33203125" style="168" customWidth="1"/>
    <col min="1285" max="1286" width="24.6640625" style="168" customWidth="1"/>
    <col min="1287" max="1287" width="11.6640625" style="168" customWidth="1"/>
    <col min="1288" max="1536" width="8.88671875" style="168"/>
    <col min="1537" max="1538" width="5.6640625" style="168" customWidth="1"/>
    <col min="1539" max="1540" width="4.33203125" style="168" customWidth="1"/>
    <col min="1541" max="1542" width="24.6640625" style="168" customWidth="1"/>
    <col min="1543" max="1543" width="11.6640625" style="168" customWidth="1"/>
    <col min="1544" max="1792" width="8.88671875" style="168"/>
    <col min="1793" max="1794" width="5.6640625" style="168" customWidth="1"/>
    <col min="1795" max="1796" width="4.33203125" style="168" customWidth="1"/>
    <col min="1797" max="1798" width="24.6640625" style="168" customWidth="1"/>
    <col min="1799" max="1799" width="11.6640625" style="168" customWidth="1"/>
    <col min="1800" max="2048" width="8.88671875" style="168"/>
    <col min="2049" max="2050" width="5.6640625" style="168" customWidth="1"/>
    <col min="2051" max="2052" width="4.33203125" style="168" customWidth="1"/>
    <col min="2053" max="2054" width="24.6640625" style="168" customWidth="1"/>
    <col min="2055" max="2055" width="11.6640625" style="168" customWidth="1"/>
    <col min="2056" max="2304" width="8.88671875" style="168"/>
    <col min="2305" max="2306" width="5.6640625" style="168" customWidth="1"/>
    <col min="2307" max="2308" width="4.33203125" style="168" customWidth="1"/>
    <col min="2309" max="2310" width="24.6640625" style="168" customWidth="1"/>
    <col min="2311" max="2311" width="11.6640625" style="168" customWidth="1"/>
    <col min="2312" max="2560" width="8.88671875" style="168"/>
    <col min="2561" max="2562" width="5.6640625" style="168" customWidth="1"/>
    <col min="2563" max="2564" width="4.33203125" style="168" customWidth="1"/>
    <col min="2565" max="2566" width="24.6640625" style="168" customWidth="1"/>
    <col min="2567" max="2567" width="11.6640625" style="168" customWidth="1"/>
    <col min="2568" max="2816" width="8.88671875" style="168"/>
    <col min="2817" max="2818" width="5.6640625" style="168" customWidth="1"/>
    <col min="2819" max="2820" width="4.33203125" style="168" customWidth="1"/>
    <col min="2821" max="2822" width="24.6640625" style="168" customWidth="1"/>
    <col min="2823" max="2823" width="11.6640625" style="168" customWidth="1"/>
    <col min="2824" max="3072" width="8.88671875" style="168"/>
    <col min="3073" max="3074" width="5.6640625" style="168" customWidth="1"/>
    <col min="3075" max="3076" width="4.33203125" style="168" customWidth="1"/>
    <col min="3077" max="3078" width="24.6640625" style="168" customWidth="1"/>
    <col min="3079" max="3079" width="11.6640625" style="168" customWidth="1"/>
    <col min="3080" max="3328" width="8.88671875" style="168"/>
    <col min="3329" max="3330" width="5.6640625" style="168" customWidth="1"/>
    <col min="3331" max="3332" width="4.33203125" style="168" customWidth="1"/>
    <col min="3333" max="3334" width="24.6640625" style="168" customWidth="1"/>
    <col min="3335" max="3335" width="11.6640625" style="168" customWidth="1"/>
    <col min="3336" max="3584" width="8.88671875" style="168"/>
    <col min="3585" max="3586" width="5.6640625" style="168" customWidth="1"/>
    <col min="3587" max="3588" width="4.33203125" style="168" customWidth="1"/>
    <col min="3589" max="3590" width="24.6640625" style="168" customWidth="1"/>
    <col min="3591" max="3591" width="11.6640625" style="168" customWidth="1"/>
    <col min="3592" max="3840" width="8.88671875" style="168"/>
    <col min="3841" max="3842" width="5.6640625" style="168" customWidth="1"/>
    <col min="3843" max="3844" width="4.33203125" style="168" customWidth="1"/>
    <col min="3845" max="3846" width="24.6640625" style="168" customWidth="1"/>
    <col min="3847" max="3847" width="11.6640625" style="168" customWidth="1"/>
    <col min="3848" max="4096" width="8.88671875" style="168"/>
    <col min="4097" max="4098" width="5.6640625" style="168" customWidth="1"/>
    <col min="4099" max="4100" width="4.33203125" style="168" customWidth="1"/>
    <col min="4101" max="4102" width="24.6640625" style="168" customWidth="1"/>
    <col min="4103" max="4103" width="11.6640625" style="168" customWidth="1"/>
    <col min="4104" max="4352" width="8.88671875" style="168"/>
    <col min="4353" max="4354" width="5.6640625" style="168" customWidth="1"/>
    <col min="4355" max="4356" width="4.33203125" style="168" customWidth="1"/>
    <col min="4357" max="4358" width="24.6640625" style="168" customWidth="1"/>
    <col min="4359" max="4359" width="11.6640625" style="168" customWidth="1"/>
    <col min="4360" max="4608" width="8.88671875" style="168"/>
    <col min="4609" max="4610" width="5.6640625" style="168" customWidth="1"/>
    <col min="4611" max="4612" width="4.33203125" style="168" customWidth="1"/>
    <col min="4613" max="4614" width="24.6640625" style="168" customWidth="1"/>
    <col min="4615" max="4615" width="11.6640625" style="168" customWidth="1"/>
    <col min="4616" max="4864" width="8.88671875" style="168"/>
    <col min="4865" max="4866" width="5.6640625" style="168" customWidth="1"/>
    <col min="4867" max="4868" width="4.33203125" style="168" customWidth="1"/>
    <col min="4869" max="4870" width="24.6640625" style="168" customWidth="1"/>
    <col min="4871" max="4871" width="11.6640625" style="168" customWidth="1"/>
    <col min="4872" max="5120" width="8.88671875" style="168"/>
    <col min="5121" max="5122" width="5.6640625" style="168" customWidth="1"/>
    <col min="5123" max="5124" width="4.33203125" style="168" customWidth="1"/>
    <col min="5125" max="5126" width="24.6640625" style="168" customWidth="1"/>
    <col min="5127" max="5127" width="11.6640625" style="168" customWidth="1"/>
    <col min="5128" max="5376" width="8.88671875" style="168"/>
    <col min="5377" max="5378" width="5.6640625" style="168" customWidth="1"/>
    <col min="5379" max="5380" width="4.33203125" style="168" customWidth="1"/>
    <col min="5381" max="5382" width="24.6640625" style="168" customWidth="1"/>
    <col min="5383" max="5383" width="11.6640625" style="168" customWidth="1"/>
    <col min="5384" max="5632" width="8.88671875" style="168"/>
    <col min="5633" max="5634" width="5.6640625" style="168" customWidth="1"/>
    <col min="5635" max="5636" width="4.33203125" style="168" customWidth="1"/>
    <col min="5637" max="5638" width="24.6640625" style="168" customWidth="1"/>
    <col min="5639" max="5639" width="11.6640625" style="168" customWidth="1"/>
    <col min="5640" max="5888" width="8.88671875" style="168"/>
    <col min="5889" max="5890" width="5.6640625" style="168" customWidth="1"/>
    <col min="5891" max="5892" width="4.33203125" style="168" customWidth="1"/>
    <col min="5893" max="5894" width="24.6640625" style="168" customWidth="1"/>
    <col min="5895" max="5895" width="11.6640625" style="168" customWidth="1"/>
    <col min="5896" max="6144" width="8.88671875" style="168"/>
    <col min="6145" max="6146" width="5.6640625" style="168" customWidth="1"/>
    <col min="6147" max="6148" width="4.33203125" style="168" customWidth="1"/>
    <col min="6149" max="6150" width="24.6640625" style="168" customWidth="1"/>
    <col min="6151" max="6151" width="11.6640625" style="168" customWidth="1"/>
    <col min="6152" max="6400" width="8.88671875" style="168"/>
    <col min="6401" max="6402" width="5.6640625" style="168" customWidth="1"/>
    <col min="6403" max="6404" width="4.33203125" style="168" customWidth="1"/>
    <col min="6405" max="6406" width="24.6640625" style="168" customWidth="1"/>
    <col min="6407" max="6407" width="11.6640625" style="168" customWidth="1"/>
    <col min="6408" max="6656" width="8.88671875" style="168"/>
    <col min="6657" max="6658" width="5.6640625" style="168" customWidth="1"/>
    <col min="6659" max="6660" width="4.33203125" style="168" customWidth="1"/>
    <col min="6661" max="6662" width="24.6640625" style="168" customWidth="1"/>
    <col min="6663" max="6663" width="11.6640625" style="168" customWidth="1"/>
    <col min="6664" max="6912" width="8.88671875" style="168"/>
    <col min="6913" max="6914" width="5.6640625" style="168" customWidth="1"/>
    <col min="6915" max="6916" width="4.33203125" style="168" customWidth="1"/>
    <col min="6917" max="6918" width="24.6640625" style="168" customWidth="1"/>
    <col min="6919" max="6919" width="11.6640625" style="168" customWidth="1"/>
    <col min="6920" max="7168" width="8.88671875" style="168"/>
    <col min="7169" max="7170" width="5.6640625" style="168" customWidth="1"/>
    <col min="7171" max="7172" width="4.33203125" style="168" customWidth="1"/>
    <col min="7173" max="7174" width="24.6640625" style="168" customWidth="1"/>
    <col min="7175" max="7175" width="11.6640625" style="168" customWidth="1"/>
    <col min="7176" max="7424" width="8.88671875" style="168"/>
    <col min="7425" max="7426" width="5.6640625" style="168" customWidth="1"/>
    <col min="7427" max="7428" width="4.33203125" style="168" customWidth="1"/>
    <col min="7429" max="7430" width="24.6640625" style="168" customWidth="1"/>
    <col min="7431" max="7431" width="11.6640625" style="168" customWidth="1"/>
    <col min="7432" max="7680" width="8.88671875" style="168"/>
    <col min="7681" max="7682" width="5.6640625" style="168" customWidth="1"/>
    <col min="7683" max="7684" width="4.33203125" style="168" customWidth="1"/>
    <col min="7685" max="7686" width="24.6640625" style="168" customWidth="1"/>
    <col min="7687" max="7687" width="11.6640625" style="168" customWidth="1"/>
    <col min="7688" max="7936" width="8.88671875" style="168"/>
    <col min="7937" max="7938" width="5.6640625" style="168" customWidth="1"/>
    <col min="7939" max="7940" width="4.33203125" style="168" customWidth="1"/>
    <col min="7941" max="7942" width="24.6640625" style="168" customWidth="1"/>
    <col min="7943" max="7943" width="11.6640625" style="168" customWidth="1"/>
    <col min="7944" max="8192" width="8.88671875" style="168"/>
    <col min="8193" max="8194" width="5.6640625" style="168" customWidth="1"/>
    <col min="8195" max="8196" width="4.33203125" style="168" customWidth="1"/>
    <col min="8197" max="8198" width="24.6640625" style="168" customWidth="1"/>
    <col min="8199" max="8199" width="11.6640625" style="168" customWidth="1"/>
    <col min="8200" max="8448" width="8.88671875" style="168"/>
    <col min="8449" max="8450" width="5.6640625" style="168" customWidth="1"/>
    <col min="8451" max="8452" width="4.33203125" style="168" customWidth="1"/>
    <col min="8453" max="8454" width="24.6640625" style="168" customWidth="1"/>
    <col min="8455" max="8455" width="11.6640625" style="168" customWidth="1"/>
    <col min="8456" max="8704" width="8.88671875" style="168"/>
    <col min="8705" max="8706" width="5.6640625" style="168" customWidth="1"/>
    <col min="8707" max="8708" width="4.33203125" style="168" customWidth="1"/>
    <col min="8709" max="8710" width="24.6640625" style="168" customWidth="1"/>
    <col min="8711" max="8711" width="11.6640625" style="168" customWidth="1"/>
    <col min="8712" max="8960" width="8.88671875" style="168"/>
    <col min="8961" max="8962" width="5.6640625" style="168" customWidth="1"/>
    <col min="8963" max="8964" width="4.33203125" style="168" customWidth="1"/>
    <col min="8965" max="8966" width="24.6640625" style="168" customWidth="1"/>
    <col min="8967" max="8967" width="11.6640625" style="168" customWidth="1"/>
    <col min="8968" max="9216" width="8.88671875" style="168"/>
    <col min="9217" max="9218" width="5.6640625" style="168" customWidth="1"/>
    <col min="9219" max="9220" width="4.33203125" style="168" customWidth="1"/>
    <col min="9221" max="9222" width="24.6640625" style="168" customWidth="1"/>
    <col min="9223" max="9223" width="11.6640625" style="168" customWidth="1"/>
    <col min="9224" max="9472" width="8.88671875" style="168"/>
    <col min="9473" max="9474" width="5.6640625" style="168" customWidth="1"/>
    <col min="9475" max="9476" width="4.33203125" style="168" customWidth="1"/>
    <col min="9477" max="9478" width="24.6640625" style="168" customWidth="1"/>
    <col min="9479" max="9479" width="11.6640625" style="168" customWidth="1"/>
    <col min="9480" max="9728" width="8.88671875" style="168"/>
    <col min="9729" max="9730" width="5.6640625" style="168" customWidth="1"/>
    <col min="9731" max="9732" width="4.33203125" style="168" customWidth="1"/>
    <col min="9733" max="9734" width="24.6640625" style="168" customWidth="1"/>
    <col min="9735" max="9735" width="11.6640625" style="168" customWidth="1"/>
    <col min="9736" max="9984" width="8.88671875" style="168"/>
    <col min="9985" max="9986" width="5.6640625" style="168" customWidth="1"/>
    <col min="9987" max="9988" width="4.33203125" style="168" customWidth="1"/>
    <col min="9989" max="9990" width="24.6640625" style="168" customWidth="1"/>
    <col min="9991" max="9991" width="11.6640625" style="168" customWidth="1"/>
    <col min="9992" max="10240" width="8.88671875" style="168"/>
    <col min="10241" max="10242" width="5.6640625" style="168" customWidth="1"/>
    <col min="10243" max="10244" width="4.33203125" style="168" customWidth="1"/>
    <col min="10245" max="10246" width="24.6640625" style="168" customWidth="1"/>
    <col min="10247" max="10247" width="11.6640625" style="168" customWidth="1"/>
    <col min="10248" max="10496" width="8.88671875" style="168"/>
    <col min="10497" max="10498" width="5.6640625" style="168" customWidth="1"/>
    <col min="10499" max="10500" width="4.33203125" style="168" customWidth="1"/>
    <col min="10501" max="10502" width="24.6640625" style="168" customWidth="1"/>
    <col min="10503" max="10503" width="11.6640625" style="168" customWidth="1"/>
    <col min="10504" max="10752" width="8.88671875" style="168"/>
    <col min="10753" max="10754" width="5.6640625" style="168" customWidth="1"/>
    <col min="10755" max="10756" width="4.33203125" style="168" customWidth="1"/>
    <col min="10757" max="10758" width="24.6640625" style="168" customWidth="1"/>
    <col min="10759" max="10759" width="11.6640625" style="168" customWidth="1"/>
    <col min="10760" max="11008" width="8.88671875" style="168"/>
    <col min="11009" max="11010" width="5.6640625" style="168" customWidth="1"/>
    <col min="11011" max="11012" width="4.33203125" style="168" customWidth="1"/>
    <col min="11013" max="11014" width="24.6640625" style="168" customWidth="1"/>
    <col min="11015" max="11015" width="11.6640625" style="168" customWidth="1"/>
    <col min="11016" max="11264" width="8.88671875" style="168"/>
    <col min="11265" max="11266" width="5.6640625" style="168" customWidth="1"/>
    <col min="11267" max="11268" width="4.33203125" style="168" customWidth="1"/>
    <col min="11269" max="11270" width="24.6640625" style="168" customWidth="1"/>
    <col min="11271" max="11271" width="11.6640625" style="168" customWidth="1"/>
    <col min="11272" max="11520" width="8.88671875" style="168"/>
    <col min="11521" max="11522" width="5.6640625" style="168" customWidth="1"/>
    <col min="11523" max="11524" width="4.33203125" style="168" customWidth="1"/>
    <col min="11525" max="11526" width="24.6640625" style="168" customWidth="1"/>
    <col min="11527" max="11527" width="11.6640625" style="168" customWidth="1"/>
    <col min="11528" max="11776" width="8.88671875" style="168"/>
    <col min="11777" max="11778" width="5.6640625" style="168" customWidth="1"/>
    <col min="11779" max="11780" width="4.33203125" style="168" customWidth="1"/>
    <col min="11781" max="11782" width="24.6640625" style="168" customWidth="1"/>
    <col min="11783" max="11783" width="11.6640625" style="168" customWidth="1"/>
    <col min="11784" max="12032" width="8.88671875" style="168"/>
    <col min="12033" max="12034" width="5.6640625" style="168" customWidth="1"/>
    <col min="12035" max="12036" width="4.33203125" style="168" customWidth="1"/>
    <col min="12037" max="12038" width="24.6640625" style="168" customWidth="1"/>
    <col min="12039" max="12039" width="11.6640625" style="168" customWidth="1"/>
    <col min="12040" max="12288" width="8.88671875" style="168"/>
    <col min="12289" max="12290" width="5.6640625" style="168" customWidth="1"/>
    <col min="12291" max="12292" width="4.33203125" style="168" customWidth="1"/>
    <col min="12293" max="12294" width="24.6640625" style="168" customWidth="1"/>
    <col min="12295" max="12295" width="11.6640625" style="168" customWidth="1"/>
    <col min="12296" max="12544" width="8.88671875" style="168"/>
    <col min="12545" max="12546" width="5.6640625" style="168" customWidth="1"/>
    <col min="12547" max="12548" width="4.33203125" style="168" customWidth="1"/>
    <col min="12549" max="12550" width="24.6640625" style="168" customWidth="1"/>
    <col min="12551" max="12551" width="11.6640625" style="168" customWidth="1"/>
    <col min="12552" max="12800" width="8.88671875" style="168"/>
    <col min="12801" max="12802" width="5.6640625" style="168" customWidth="1"/>
    <col min="12803" max="12804" width="4.33203125" style="168" customWidth="1"/>
    <col min="12805" max="12806" width="24.6640625" style="168" customWidth="1"/>
    <col min="12807" max="12807" width="11.6640625" style="168" customWidth="1"/>
    <col min="12808" max="13056" width="8.88671875" style="168"/>
    <col min="13057" max="13058" width="5.6640625" style="168" customWidth="1"/>
    <col min="13059" max="13060" width="4.33203125" style="168" customWidth="1"/>
    <col min="13061" max="13062" width="24.6640625" style="168" customWidth="1"/>
    <col min="13063" max="13063" width="11.6640625" style="168" customWidth="1"/>
    <col min="13064" max="13312" width="8.88671875" style="168"/>
    <col min="13313" max="13314" width="5.6640625" style="168" customWidth="1"/>
    <col min="13315" max="13316" width="4.33203125" style="168" customWidth="1"/>
    <col min="13317" max="13318" width="24.6640625" style="168" customWidth="1"/>
    <col min="13319" max="13319" width="11.6640625" style="168" customWidth="1"/>
    <col min="13320" max="13568" width="8.88671875" style="168"/>
    <col min="13569" max="13570" width="5.6640625" style="168" customWidth="1"/>
    <col min="13571" max="13572" width="4.33203125" style="168" customWidth="1"/>
    <col min="13573" max="13574" width="24.6640625" style="168" customWidth="1"/>
    <col min="13575" max="13575" width="11.6640625" style="168" customWidth="1"/>
    <col min="13576" max="13824" width="8.88671875" style="168"/>
    <col min="13825" max="13826" width="5.6640625" style="168" customWidth="1"/>
    <col min="13827" max="13828" width="4.33203125" style="168" customWidth="1"/>
    <col min="13829" max="13830" width="24.6640625" style="168" customWidth="1"/>
    <col min="13831" max="13831" width="11.6640625" style="168" customWidth="1"/>
    <col min="13832" max="14080" width="8.88671875" style="168"/>
    <col min="14081" max="14082" width="5.6640625" style="168" customWidth="1"/>
    <col min="14083" max="14084" width="4.33203125" style="168" customWidth="1"/>
    <col min="14085" max="14086" width="24.6640625" style="168" customWidth="1"/>
    <col min="14087" max="14087" width="11.6640625" style="168" customWidth="1"/>
    <col min="14088" max="14336" width="8.88671875" style="168"/>
    <col min="14337" max="14338" width="5.6640625" style="168" customWidth="1"/>
    <col min="14339" max="14340" width="4.33203125" style="168" customWidth="1"/>
    <col min="14341" max="14342" width="24.6640625" style="168" customWidth="1"/>
    <col min="14343" max="14343" width="11.6640625" style="168" customWidth="1"/>
    <col min="14344" max="14592" width="8.88671875" style="168"/>
    <col min="14593" max="14594" width="5.6640625" style="168" customWidth="1"/>
    <col min="14595" max="14596" width="4.33203125" style="168" customWidth="1"/>
    <col min="14597" max="14598" width="24.6640625" style="168" customWidth="1"/>
    <col min="14599" max="14599" width="11.6640625" style="168" customWidth="1"/>
    <col min="14600" max="14848" width="8.88671875" style="168"/>
    <col min="14849" max="14850" width="5.6640625" style="168" customWidth="1"/>
    <col min="14851" max="14852" width="4.33203125" style="168" customWidth="1"/>
    <col min="14853" max="14854" width="24.6640625" style="168" customWidth="1"/>
    <col min="14855" max="14855" width="11.6640625" style="168" customWidth="1"/>
    <col min="14856" max="15104" width="8.88671875" style="168"/>
    <col min="15105" max="15106" width="5.6640625" style="168" customWidth="1"/>
    <col min="15107" max="15108" width="4.33203125" style="168" customWidth="1"/>
    <col min="15109" max="15110" width="24.6640625" style="168" customWidth="1"/>
    <col min="15111" max="15111" width="11.6640625" style="168" customWidth="1"/>
    <col min="15112" max="15360" width="8.88671875" style="168"/>
    <col min="15361" max="15362" width="5.6640625" style="168" customWidth="1"/>
    <col min="15363" max="15364" width="4.33203125" style="168" customWidth="1"/>
    <col min="15365" max="15366" width="24.6640625" style="168" customWidth="1"/>
    <col min="15367" max="15367" width="11.6640625" style="168" customWidth="1"/>
    <col min="15368" max="15616" width="8.88671875" style="168"/>
    <col min="15617" max="15618" width="5.6640625" style="168" customWidth="1"/>
    <col min="15619" max="15620" width="4.33203125" style="168" customWidth="1"/>
    <col min="15621" max="15622" width="24.6640625" style="168" customWidth="1"/>
    <col min="15623" max="15623" width="11.6640625" style="168" customWidth="1"/>
    <col min="15624" max="15872" width="8.88671875" style="168"/>
    <col min="15873" max="15874" width="5.6640625" style="168" customWidth="1"/>
    <col min="15875" max="15876" width="4.33203125" style="168" customWidth="1"/>
    <col min="15877" max="15878" width="24.6640625" style="168" customWidth="1"/>
    <col min="15879" max="15879" width="11.6640625" style="168" customWidth="1"/>
    <col min="15880" max="16128" width="8.88671875" style="168"/>
    <col min="16129" max="16130" width="5.6640625" style="168" customWidth="1"/>
    <col min="16131" max="16132" width="4.33203125" style="168" customWidth="1"/>
    <col min="16133" max="16134" width="24.6640625" style="168" customWidth="1"/>
    <col min="16135" max="16135" width="11.6640625" style="168" customWidth="1"/>
    <col min="16136" max="16384" width="8.88671875" style="168"/>
  </cols>
  <sheetData>
    <row r="1" spans="1:7" ht="25.8" x14ac:dyDescent="0.3">
      <c r="A1" s="367" t="s">
        <v>215</v>
      </c>
      <c r="B1" s="367"/>
      <c r="C1" s="367"/>
      <c r="D1" s="367"/>
      <c r="E1" s="367"/>
      <c r="F1" s="367"/>
      <c r="G1" s="367"/>
    </row>
    <row r="2" spans="1:7" ht="46.5" customHeight="1" x14ac:dyDescent="0.3">
      <c r="A2" s="368" t="s">
        <v>68</v>
      </c>
      <c r="B2" s="368"/>
      <c r="C2" s="368"/>
      <c r="D2" s="368"/>
      <c r="E2" s="368"/>
      <c r="F2" s="368"/>
      <c r="G2" s="368"/>
    </row>
    <row r="3" spans="1:7" ht="21" x14ac:dyDescent="0.3">
      <c r="A3" s="369"/>
      <c r="B3" s="369"/>
      <c r="C3" s="369"/>
      <c r="D3" s="369"/>
      <c r="E3" s="369"/>
      <c r="F3" s="369"/>
      <c r="G3" s="369"/>
    </row>
    <row r="4" spans="1:7" ht="65.400000000000006" x14ac:dyDescent="0.3">
      <c r="A4" s="169" t="s">
        <v>69</v>
      </c>
      <c r="B4" s="169" t="s">
        <v>70</v>
      </c>
      <c r="C4" s="169" t="s">
        <v>71</v>
      </c>
      <c r="D4" s="170" t="s">
        <v>72</v>
      </c>
      <c r="G4" s="172" t="s">
        <v>73</v>
      </c>
    </row>
    <row r="5" spans="1:7" ht="22.5" customHeight="1" x14ac:dyDescent="0.3">
      <c r="A5" s="173" t="s">
        <v>152</v>
      </c>
      <c r="B5" s="174"/>
      <c r="C5" s="173" t="s">
        <v>216</v>
      </c>
      <c r="D5" s="175" t="s">
        <v>54</v>
      </c>
      <c r="E5" s="355" t="s">
        <v>117</v>
      </c>
      <c r="F5" s="359" t="s">
        <v>120</v>
      </c>
      <c r="G5" s="177" t="s">
        <v>220</v>
      </c>
    </row>
    <row r="6" spans="1:7" ht="22.5" customHeight="1" x14ac:dyDescent="0.3">
      <c r="A6" s="173"/>
      <c r="B6" s="174"/>
      <c r="C6" s="173" t="s">
        <v>100</v>
      </c>
      <c r="D6" s="175" t="s">
        <v>57</v>
      </c>
      <c r="E6" s="350" t="s">
        <v>123</v>
      </c>
      <c r="F6" s="358" t="s">
        <v>126</v>
      </c>
      <c r="G6" s="177" t="s">
        <v>219</v>
      </c>
    </row>
    <row r="7" spans="1:7" ht="22.5" customHeight="1" x14ac:dyDescent="0.3">
      <c r="A7" s="173" t="s">
        <v>218</v>
      </c>
      <c r="B7" s="174"/>
      <c r="C7" s="173" t="s">
        <v>133</v>
      </c>
      <c r="D7" s="175"/>
      <c r="E7" s="358" t="s">
        <v>217</v>
      </c>
      <c r="F7" s="350" t="s">
        <v>187</v>
      </c>
      <c r="G7" s="177" t="s">
        <v>178</v>
      </c>
    </row>
    <row r="8" spans="1:7" ht="22.5" customHeight="1" x14ac:dyDescent="0.3">
      <c r="A8" s="173"/>
      <c r="B8" s="174"/>
      <c r="C8" s="173"/>
      <c r="D8" s="175"/>
      <c r="E8" s="357"/>
      <c r="F8" s="350"/>
      <c r="G8" s="177"/>
    </row>
    <row r="9" spans="1:7" ht="22.5" customHeight="1" x14ac:dyDescent="0.3">
      <c r="A9" s="173"/>
      <c r="B9" s="174"/>
      <c r="C9" s="173"/>
      <c r="D9" s="175"/>
      <c r="E9" s="357"/>
      <c r="F9" s="350"/>
      <c r="G9" s="177"/>
    </row>
    <row r="10" spans="1:7" ht="22.5" customHeight="1" x14ac:dyDescent="0.3">
      <c r="A10" s="173"/>
      <c r="B10" s="174"/>
      <c r="C10" s="173"/>
      <c r="D10" s="175"/>
      <c r="E10" s="357"/>
      <c r="F10" s="350"/>
      <c r="G10" s="177"/>
    </row>
    <row r="11" spans="1:7" ht="22.5" customHeight="1" x14ac:dyDescent="0.3">
      <c r="A11" s="173"/>
      <c r="B11" s="174"/>
      <c r="C11" s="173"/>
      <c r="D11" s="175"/>
      <c r="E11" s="185"/>
      <c r="F11" s="354"/>
      <c r="G11" s="177"/>
    </row>
    <row r="12" spans="1:7" ht="22.5" customHeight="1" x14ac:dyDescent="0.3">
      <c r="A12" s="173"/>
      <c r="B12" s="174"/>
      <c r="C12" s="173"/>
      <c r="D12" s="175"/>
      <c r="E12" s="354"/>
      <c r="F12" s="185"/>
      <c r="G12" s="177"/>
    </row>
    <row r="13" spans="1:7" ht="22.5" customHeight="1" x14ac:dyDescent="0.3">
      <c r="A13" s="173"/>
      <c r="B13" s="174"/>
      <c r="C13" s="173"/>
      <c r="D13" s="175"/>
      <c r="E13" s="185"/>
      <c r="F13" s="354"/>
      <c r="G13" s="177"/>
    </row>
    <row r="14" spans="1:7" ht="22.5" customHeight="1" x14ac:dyDescent="0.3">
      <c r="A14" s="173"/>
      <c r="B14" s="174"/>
      <c r="C14" s="173"/>
      <c r="D14" s="175"/>
      <c r="E14" s="354"/>
      <c r="F14" s="185"/>
      <c r="G14" s="177"/>
    </row>
    <row r="15" spans="1:7" ht="22.5" customHeight="1" x14ac:dyDescent="0.3">
      <c r="A15" s="173"/>
      <c r="B15" s="174"/>
      <c r="C15" s="173"/>
      <c r="D15" s="175"/>
      <c r="E15" s="185"/>
      <c r="F15" s="354"/>
      <c r="G15" s="177"/>
    </row>
    <row r="16" spans="1:7" ht="22.5" customHeight="1" x14ac:dyDescent="0.3">
      <c r="A16" s="173"/>
      <c r="B16" s="174"/>
      <c r="C16" s="173"/>
      <c r="D16" s="175"/>
      <c r="E16" s="185"/>
      <c r="F16" s="354"/>
      <c r="G16" s="177"/>
    </row>
    <row r="17" spans="1:16" ht="22.5" customHeight="1" x14ac:dyDescent="0.3">
      <c r="A17" s="173"/>
      <c r="B17" s="174"/>
      <c r="C17" s="173"/>
      <c r="D17" s="175"/>
      <c r="E17" s="185"/>
      <c r="F17" s="354"/>
      <c r="G17" s="177"/>
    </row>
    <row r="18" spans="1:16" ht="22.5" customHeight="1" x14ac:dyDescent="0.3">
      <c r="A18" s="173"/>
      <c r="B18" s="174"/>
      <c r="C18" s="173"/>
      <c r="D18" s="175"/>
      <c r="E18" s="354"/>
      <c r="F18" s="185"/>
      <c r="G18" s="177"/>
      <c r="K18" s="179"/>
      <c r="L18" s="180"/>
      <c r="M18" s="179"/>
      <c r="N18" s="172"/>
      <c r="O18" s="181"/>
      <c r="P18" s="181"/>
    </row>
    <row r="19" spans="1:16" ht="22.5" customHeight="1" x14ac:dyDescent="0.3">
      <c r="A19" s="173"/>
      <c r="B19" s="174"/>
      <c r="C19" s="173"/>
      <c r="D19" s="175"/>
      <c r="E19" s="350"/>
      <c r="F19" s="357"/>
      <c r="G19" s="177"/>
    </row>
    <row r="20" spans="1:16" ht="22.5" customHeight="1" x14ac:dyDescent="0.3">
      <c r="A20" s="173"/>
      <c r="B20" s="174"/>
      <c r="C20" s="173"/>
      <c r="D20" s="175"/>
      <c r="E20" s="357"/>
      <c r="F20" s="350"/>
      <c r="G20" s="177"/>
    </row>
    <row r="21" spans="1:16" ht="22.5" customHeight="1" x14ac:dyDescent="0.3">
      <c r="A21" s="173"/>
      <c r="B21" s="174"/>
      <c r="C21" s="173"/>
      <c r="D21" s="175"/>
      <c r="E21" s="185"/>
      <c r="F21" s="354"/>
      <c r="G21" s="177"/>
      <c r="I21" s="184"/>
      <c r="J21" s="181"/>
      <c r="K21" s="179"/>
      <c r="L21" s="180"/>
      <c r="M21" s="179"/>
      <c r="N21" s="172"/>
      <c r="O21" s="181"/>
      <c r="P21" s="181"/>
    </row>
    <row r="22" spans="1:16" ht="22.5" customHeight="1" x14ac:dyDescent="0.3">
      <c r="A22" s="173"/>
      <c r="B22" s="174"/>
      <c r="C22" s="173"/>
      <c r="D22" s="175"/>
      <c r="E22" s="350"/>
      <c r="F22" s="354"/>
      <c r="G22" s="177"/>
      <c r="K22" s="179"/>
      <c r="L22" s="180"/>
      <c r="M22" s="179"/>
      <c r="N22" s="172"/>
      <c r="O22" s="184"/>
      <c r="P22" s="184"/>
    </row>
    <row r="23" spans="1:16" ht="22.5" customHeight="1" x14ac:dyDescent="0.3">
      <c r="A23" s="173"/>
      <c r="B23" s="174"/>
      <c r="C23" s="173"/>
      <c r="D23" s="175"/>
      <c r="E23" s="354"/>
      <c r="F23" s="185"/>
      <c r="G23" s="177"/>
      <c r="K23" s="179"/>
      <c r="L23" s="180"/>
      <c r="M23" s="179"/>
      <c r="N23" s="172"/>
      <c r="O23" s="184"/>
      <c r="P23" s="184"/>
    </row>
    <row r="24" spans="1:16" ht="22.5" customHeight="1" x14ac:dyDescent="0.3">
      <c r="A24" s="173"/>
      <c r="B24" s="174"/>
      <c r="C24" s="173"/>
      <c r="D24" s="175"/>
      <c r="E24" s="177"/>
      <c r="F24" s="354"/>
      <c r="G24" s="177"/>
    </row>
    <row r="25" spans="1:16" ht="22.5" customHeight="1" x14ac:dyDescent="0.3">
      <c r="A25" s="173"/>
      <c r="B25" s="174"/>
      <c r="C25" s="173"/>
      <c r="D25" s="175"/>
      <c r="E25" s="185"/>
      <c r="F25" s="354"/>
      <c r="G25" s="177"/>
      <c r="K25" s="179"/>
      <c r="L25" s="180"/>
      <c r="M25" s="179"/>
      <c r="N25" s="172"/>
      <c r="O25" s="181"/>
      <c r="P25" s="181"/>
    </row>
    <row r="26" spans="1:16" ht="22.5" customHeight="1" x14ac:dyDescent="0.3">
      <c r="A26" s="173"/>
      <c r="B26" s="174"/>
      <c r="C26" s="173"/>
      <c r="D26" s="175"/>
      <c r="E26" s="185"/>
      <c r="F26" s="354"/>
      <c r="G26" s="177"/>
      <c r="M26" s="172"/>
      <c r="N26" s="171"/>
      <c r="O26" s="171"/>
    </row>
    <row r="27" spans="1:16" ht="22.5" customHeight="1" x14ac:dyDescent="0.3">
      <c r="A27" s="173"/>
      <c r="B27" s="174"/>
      <c r="C27" s="173"/>
      <c r="D27" s="175"/>
      <c r="E27" s="177"/>
      <c r="F27" s="351"/>
      <c r="G27" s="177"/>
    </row>
    <row r="28" spans="1:16" ht="22.5" customHeight="1" x14ac:dyDescent="0.3">
      <c r="A28" s="173"/>
      <c r="B28" s="174"/>
      <c r="C28" s="173"/>
      <c r="D28" s="175"/>
      <c r="E28" s="354"/>
      <c r="F28" s="185"/>
      <c r="G28" s="177"/>
    </row>
    <row r="29" spans="1:16" ht="22.5" customHeight="1" x14ac:dyDescent="0.3">
      <c r="A29" s="173"/>
      <c r="B29" s="174"/>
      <c r="C29" s="173"/>
      <c r="D29" s="175"/>
      <c r="E29" s="177"/>
      <c r="F29" s="351"/>
      <c r="G29" s="177"/>
    </row>
    <row r="30" spans="1:16" ht="22.5" customHeight="1" x14ac:dyDescent="0.3">
      <c r="A30" s="173"/>
      <c r="B30" s="174"/>
      <c r="C30" s="173"/>
      <c r="D30" s="175"/>
      <c r="E30" s="351"/>
      <c r="F30" s="177"/>
      <c r="G30" s="177"/>
    </row>
    <row r="31" spans="1:16" ht="22.5" customHeight="1" x14ac:dyDescent="0.3">
      <c r="A31" s="173"/>
      <c r="B31" s="174"/>
      <c r="C31" s="173"/>
      <c r="D31" s="175"/>
      <c r="E31" s="177"/>
      <c r="F31" s="351"/>
      <c r="G31" s="177"/>
    </row>
    <row r="32" spans="1:16" ht="22.5" customHeight="1" x14ac:dyDescent="0.3">
      <c r="A32" s="173"/>
      <c r="B32" s="174"/>
      <c r="C32" s="173"/>
      <c r="D32" s="175"/>
      <c r="E32" s="351"/>
      <c r="F32" s="177"/>
      <c r="G32" s="177"/>
    </row>
    <row r="33" spans="1:7" ht="22.5" customHeight="1" x14ac:dyDescent="0.3">
      <c r="A33" s="173"/>
      <c r="B33" s="174"/>
      <c r="C33" s="173"/>
      <c r="D33" s="175"/>
      <c r="E33" s="177"/>
      <c r="F33" s="351"/>
      <c r="G33" s="177"/>
    </row>
    <row r="34" spans="1:7" ht="22.5" customHeight="1" x14ac:dyDescent="0.3">
      <c r="A34" s="173"/>
      <c r="B34" s="174"/>
      <c r="C34" s="173"/>
      <c r="D34" s="175"/>
      <c r="E34" s="177"/>
      <c r="F34" s="177"/>
      <c r="G34" s="177"/>
    </row>
    <row r="35" spans="1:7" ht="22.5" customHeight="1" x14ac:dyDescent="0.3">
      <c r="A35" s="173"/>
      <c r="B35" s="174"/>
      <c r="C35" s="173"/>
      <c r="D35" s="175"/>
      <c r="E35" s="177"/>
      <c r="F35" s="177"/>
      <c r="G35" s="177"/>
    </row>
    <row r="36" spans="1:7" ht="22.5" customHeight="1" x14ac:dyDescent="0.3">
      <c r="A36" s="173"/>
      <c r="B36" s="174"/>
      <c r="C36" s="173"/>
      <c r="D36" s="175"/>
      <c r="E36" s="177"/>
      <c r="F36" s="177"/>
      <c r="G36" s="177"/>
    </row>
    <row r="37" spans="1:7" ht="22.5" customHeight="1" x14ac:dyDescent="0.3">
      <c r="A37" s="173"/>
      <c r="B37" s="174"/>
      <c r="C37" s="173"/>
      <c r="D37" s="175"/>
      <c r="E37" s="177"/>
      <c r="F37" s="177"/>
      <c r="G37" s="177"/>
    </row>
    <row r="38" spans="1:7" ht="22.5" customHeight="1" x14ac:dyDescent="0.3">
      <c r="A38" s="173"/>
      <c r="B38" s="174"/>
      <c r="C38" s="173"/>
      <c r="D38" s="175"/>
      <c r="E38" s="177"/>
      <c r="F38" s="177"/>
      <c r="G38" s="177"/>
    </row>
    <row r="39" spans="1:7" ht="22.5" customHeight="1" x14ac:dyDescent="0.3">
      <c r="A39" s="173"/>
      <c r="B39" s="174"/>
      <c r="C39" s="173"/>
      <c r="D39" s="175"/>
      <c r="E39" s="177"/>
      <c r="F39" s="177"/>
      <c r="G39" s="177"/>
    </row>
    <row r="40" spans="1:7" ht="22.5" customHeight="1" x14ac:dyDescent="0.3">
      <c r="A40" s="173"/>
      <c r="B40" s="174"/>
      <c r="C40" s="173"/>
      <c r="D40" s="175"/>
      <c r="E40" s="177"/>
      <c r="F40" s="177"/>
      <c r="G40" s="177"/>
    </row>
    <row r="41" spans="1:7" ht="22.5" customHeight="1" x14ac:dyDescent="0.3">
      <c r="A41" s="173"/>
      <c r="B41" s="174"/>
      <c r="C41" s="173"/>
      <c r="D41" s="175"/>
      <c r="E41" s="177"/>
      <c r="F41" s="177"/>
      <c r="G41" s="177"/>
    </row>
    <row r="42" spans="1:7" ht="22.5" customHeight="1" x14ac:dyDescent="0.3">
      <c r="A42" s="173"/>
      <c r="B42" s="174"/>
      <c r="C42" s="173"/>
      <c r="D42" s="175"/>
      <c r="E42" s="177"/>
      <c r="F42" s="177"/>
      <c r="G42" s="177"/>
    </row>
    <row r="43" spans="1:7" ht="22.5" customHeight="1" x14ac:dyDescent="0.3">
      <c r="A43" s="173"/>
      <c r="B43" s="174"/>
      <c r="C43" s="173"/>
      <c r="D43" s="175"/>
      <c r="E43" s="177"/>
      <c r="F43" s="177"/>
      <c r="G43" s="177"/>
    </row>
    <row r="44" spans="1:7" ht="22.5" customHeight="1" x14ac:dyDescent="0.3">
      <c r="A44" s="173"/>
      <c r="B44" s="174"/>
      <c r="C44" s="173"/>
      <c r="D44" s="175"/>
      <c r="E44" s="177"/>
      <c r="F44" s="177"/>
      <c r="G44" s="177"/>
    </row>
    <row r="45" spans="1:7" ht="22.5" customHeight="1" x14ac:dyDescent="0.3">
      <c r="A45" s="173"/>
      <c r="B45" s="174"/>
      <c r="C45" s="173"/>
      <c r="D45" s="175"/>
      <c r="E45" s="177"/>
      <c r="F45" s="177"/>
      <c r="G45" s="177"/>
    </row>
    <row r="46" spans="1:7" ht="22.5" customHeight="1" x14ac:dyDescent="0.3">
      <c r="A46" s="173"/>
      <c r="B46" s="174"/>
      <c r="C46" s="173"/>
      <c r="D46" s="175"/>
      <c r="E46" s="177"/>
      <c r="F46" s="177"/>
      <c r="G46" s="177"/>
    </row>
    <row r="47" spans="1:7" ht="22.5" customHeight="1" x14ac:dyDescent="0.3">
      <c r="A47" s="173"/>
      <c r="B47" s="174"/>
      <c r="C47" s="173"/>
      <c r="D47" s="175"/>
      <c r="E47" s="177"/>
      <c r="F47" s="177"/>
      <c r="G47" s="177"/>
    </row>
    <row r="48" spans="1:7" ht="22.5" customHeight="1" x14ac:dyDescent="0.3">
      <c r="A48" s="173"/>
      <c r="B48" s="174"/>
      <c r="C48" s="173"/>
      <c r="D48" s="175"/>
      <c r="E48" s="177"/>
      <c r="F48" s="177"/>
      <c r="G48" s="177"/>
    </row>
    <row r="49" spans="1:7" ht="22.5" customHeight="1" x14ac:dyDescent="0.3">
      <c r="A49" s="173"/>
      <c r="B49" s="174"/>
      <c r="C49" s="173"/>
      <c r="D49" s="175"/>
      <c r="E49" s="177"/>
      <c r="F49" s="177"/>
      <c r="G49" s="177"/>
    </row>
    <row r="50" spans="1:7" ht="22.5" customHeight="1" x14ac:dyDescent="0.3">
      <c r="A50" s="173"/>
      <c r="B50" s="174"/>
      <c r="C50" s="173"/>
      <c r="D50" s="175"/>
      <c r="E50" s="177"/>
      <c r="F50" s="177"/>
      <c r="G50" s="177"/>
    </row>
    <row r="51" spans="1:7" ht="22.5" customHeight="1" x14ac:dyDescent="0.3">
      <c r="A51" s="173"/>
      <c r="B51" s="174"/>
      <c r="C51" s="173"/>
      <c r="D51" s="175"/>
      <c r="E51" s="177"/>
      <c r="F51" s="177"/>
      <c r="G51" s="177"/>
    </row>
    <row r="52" spans="1:7" ht="22.5" customHeight="1" x14ac:dyDescent="0.3">
      <c r="A52" s="173"/>
      <c r="B52" s="174"/>
      <c r="C52" s="173"/>
      <c r="D52" s="175"/>
      <c r="E52" s="177"/>
      <c r="F52" s="177"/>
      <c r="G52" s="177"/>
    </row>
    <row r="53" spans="1:7" ht="22.5" customHeight="1" x14ac:dyDescent="0.3">
      <c r="A53" s="173"/>
      <c r="B53" s="174"/>
      <c r="C53" s="173"/>
      <c r="D53" s="175"/>
      <c r="E53" s="177"/>
      <c r="F53" s="177"/>
      <c r="G53" s="177"/>
    </row>
    <row r="54" spans="1:7" ht="22.5" customHeight="1" x14ac:dyDescent="0.3">
      <c r="A54" s="173"/>
      <c r="B54" s="174"/>
      <c r="C54" s="173"/>
      <c r="D54" s="175"/>
      <c r="E54" s="177"/>
      <c r="F54" s="177"/>
      <c r="G54" s="177"/>
    </row>
    <row r="55" spans="1:7" ht="22.5" customHeight="1" x14ac:dyDescent="0.3">
      <c r="A55" s="173"/>
      <c r="B55" s="174"/>
      <c r="C55" s="173"/>
      <c r="D55" s="175"/>
      <c r="E55" s="177"/>
      <c r="F55" s="177"/>
      <c r="G55" s="177"/>
    </row>
    <row r="56" spans="1:7" ht="22.5" customHeight="1" x14ac:dyDescent="0.3">
      <c r="A56" s="173"/>
      <c r="B56" s="174"/>
      <c r="C56" s="173"/>
      <c r="D56" s="175"/>
      <c r="E56" s="177"/>
      <c r="F56" s="177"/>
      <c r="G56" s="177"/>
    </row>
    <row r="57" spans="1:7" ht="22.5" customHeight="1" x14ac:dyDescent="0.3">
      <c r="A57" s="173"/>
      <c r="B57" s="174"/>
      <c r="C57" s="173"/>
      <c r="D57" s="175"/>
      <c r="E57" s="177"/>
      <c r="F57" s="177"/>
      <c r="G57" s="177"/>
    </row>
    <row r="58" spans="1:7" ht="22.5" customHeight="1" x14ac:dyDescent="0.3">
      <c r="A58" s="173"/>
      <c r="B58" s="173"/>
      <c r="C58" s="173"/>
      <c r="D58" s="175"/>
      <c r="E58" s="177"/>
      <c r="F58" s="177"/>
      <c r="G58" s="177"/>
    </row>
    <row r="59" spans="1:7" ht="22.5" customHeight="1" x14ac:dyDescent="0.3">
      <c r="A59" s="173"/>
      <c r="B59" s="173"/>
      <c r="C59" s="173"/>
      <c r="D59" s="175"/>
      <c r="E59" s="177"/>
      <c r="F59" s="177"/>
      <c r="G59" s="177"/>
    </row>
    <row r="60" spans="1:7" ht="22.5" customHeight="1" x14ac:dyDescent="0.3">
      <c r="A60" s="173"/>
      <c r="B60" s="173"/>
      <c r="C60" s="173"/>
      <c r="D60" s="175"/>
      <c r="E60" s="177"/>
      <c r="F60" s="177"/>
      <c r="G60" s="177"/>
    </row>
    <row r="61" spans="1:7" ht="22.5" customHeight="1" x14ac:dyDescent="0.3">
      <c r="A61" s="173"/>
      <c r="B61" s="173"/>
      <c r="C61" s="173"/>
      <c r="D61" s="175"/>
      <c r="E61" s="177"/>
      <c r="F61" s="177"/>
      <c r="G61" s="177"/>
    </row>
    <row r="62" spans="1:7" ht="22.5" customHeight="1" x14ac:dyDescent="0.3">
      <c r="A62" s="173"/>
      <c r="B62" s="173"/>
      <c r="C62" s="173"/>
      <c r="D62" s="175"/>
      <c r="E62" s="177"/>
      <c r="F62" s="177"/>
      <c r="G62" s="177"/>
    </row>
    <row r="63" spans="1:7" ht="22.5" customHeight="1" x14ac:dyDescent="0.3">
      <c r="A63" s="173"/>
      <c r="B63" s="173"/>
      <c r="C63" s="173"/>
      <c r="D63" s="175"/>
      <c r="E63" s="177"/>
      <c r="F63" s="177"/>
      <c r="G63" s="177"/>
    </row>
    <row r="64" spans="1:7" ht="22.5" customHeight="1" x14ac:dyDescent="0.3">
      <c r="A64" s="173"/>
      <c r="B64" s="173"/>
      <c r="C64" s="173"/>
      <c r="D64" s="175"/>
      <c r="E64" s="177"/>
      <c r="F64" s="177"/>
      <c r="G64" s="177"/>
    </row>
    <row r="65" spans="1:7" ht="22.5" customHeight="1" x14ac:dyDescent="0.3">
      <c r="A65" s="173"/>
      <c r="B65" s="173"/>
      <c r="C65" s="173"/>
      <c r="D65" s="175"/>
      <c r="E65" s="177"/>
      <c r="F65" s="177"/>
      <c r="G65" s="177"/>
    </row>
    <row r="66" spans="1:7" ht="22.5" customHeight="1" x14ac:dyDescent="0.3">
      <c r="A66" s="173"/>
      <c r="B66" s="173"/>
      <c r="C66" s="173"/>
      <c r="D66" s="175"/>
      <c r="E66" s="177"/>
      <c r="F66" s="177"/>
      <c r="G66" s="177"/>
    </row>
    <row r="67" spans="1:7" ht="22.5" customHeight="1" x14ac:dyDescent="0.3">
      <c r="A67" s="173"/>
      <c r="B67" s="173"/>
      <c r="C67" s="173"/>
      <c r="D67" s="175"/>
      <c r="E67" s="177"/>
      <c r="F67" s="177"/>
      <c r="G67" s="177"/>
    </row>
    <row r="68" spans="1:7" ht="22.5" customHeight="1" x14ac:dyDescent="0.3">
      <c r="A68" s="173"/>
      <c r="B68" s="173"/>
      <c r="C68" s="173"/>
      <c r="D68" s="175"/>
      <c r="E68" s="177"/>
      <c r="F68" s="177"/>
      <c r="G68" s="177"/>
    </row>
    <row r="69" spans="1:7" ht="22.5" customHeight="1" x14ac:dyDescent="0.3">
      <c r="A69" s="173"/>
      <c r="B69" s="173"/>
      <c r="C69" s="173"/>
      <c r="D69" s="175"/>
      <c r="E69" s="177"/>
      <c r="F69" s="177"/>
      <c r="G69" s="177"/>
    </row>
    <row r="70" spans="1:7" ht="22.5" customHeight="1" x14ac:dyDescent="0.3">
      <c r="A70" s="173"/>
      <c r="B70" s="173"/>
      <c r="C70" s="173"/>
      <c r="D70" s="175"/>
      <c r="E70" s="177"/>
      <c r="F70" s="177"/>
      <c r="G70" s="177"/>
    </row>
    <row r="71" spans="1:7" ht="22.5" customHeight="1" x14ac:dyDescent="0.3">
      <c r="A71" s="173"/>
      <c r="B71" s="173"/>
      <c r="C71" s="173"/>
      <c r="D71" s="175"/>
      <c r="E71" s="177"/>
      <c r="F71" s="177"/>
      <c r="G71" s="177"/>
    </row>
    <row r="72" spans="1:7" ht="22.5" customHeight="1" x14ac:dyDescent="0.3">
      <c r="A72" s="173"/>
      <c r="B72" s="173"/>
      <c r="C72" s="173"/>
      <c r="D72" s="175"/>
      <c r="E72" s="177"/>
      <c r="F72" s="177"/>
      <c r="G72" s="177"/>
    </row>
    <row r="73" spans="1:7" ht="22.5" customHeight="1" x14ac:dyDescent="0.3">
      <c r="A73" s="173"/>
      <c r="B73" s="173"/>
      <c r="C73" s="173"/>
      <c r="D73" s="175"/>
      <c r="E73" s="177"/>
      <c r="F73" s="177"/>
      <c r="G73" s="177"/>
    </row>
    <row r="74" spans="1:7" ht="22.5" customHeight="1" x14ac:dyDescent="0.3">
      <c r="A74" s="173"/>
      <c r="B74" s="173"/>
      <c r="C74" s="173"/>
      <c r="D74" s="175"/>
      <c r="E74" s="177"/>
      <c r="F74" s="177"/>
      <c r="G74" s="177"/>
    </row>
    <row r="75" spans="1:7" ht="22.5" customHeight="1" x14ac:dyDescent="0.3">
      <c r="A75" s="173"/>
      <c r="B75" s="173"/>
      <c r="C75" s="173"/>
      <c r="D75" s="175"/>
      <c r="E75" s="177"/>
      <c r="F75" s="177"/>
      <c r="G75" s="177"/>
    </row>
    <row r="76" spans="1:7" ht="22.5" customHeight="1" x14ac:dyDescent="0.3">
      <c r="A76" s="173"/>
      <c r="B76" s="173"/>
      <c r="C76" s="173"/>
      <c r="D76" s="175"/>
      <c r="E76" s="177"/>
      <c r="F76" s="177"/>
      <c r="G76" s="177"/>
    </row>
    <row r="77" spans="1:7" ht="22.5" customHeight="1" x14ac:dyDescent="0.3">
      <c r="A77" s="173"/>
      <c r="B77" s="173"/>
      <c r="C77" s="173"/>
      <c r="D77" s="175"/>
      <c r="E77" s="177"/>
      <c r="F77" s="177"/>
      <c r="G77" s="177"/>
    </row>
  </sheetData>
  <mergeCells count="3">
    <mergeCell ref="A1:G1"/>
    <mergeCell ref="A2:G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vt:i4>
      </vt:variant>
      <vt:variant>
        <vt:lpstr>Névvel ellátott tartományok</vt:lpstr>
      </vt:variant>
      <vt:variant>
        <vt:i4>4</vt:i4>
      </vt:variant>
    </vt:vector>
  </HeadingPairs>
  <TitlesOfParts>
    <vt:vector size="11" baseType="lpstr">
      <vt:lpstr>F16</vt:lpstr>
      <vt:lpstr>L16</vt:lpstr>
      <vt:lpstr>F16P</vt:lpstr>
      <vt:lpstr>L16P</vt:lpstr>
      <vt:lpstr>játékrend szombat</vt:lpstr>
      <vt:lpstr>játékrend vasárnap</vt:lpstr>
      <vt:lpstr>játékrend hétfő</vt:lpstr>
      <vt:lpstr>'F16'!Nyomtatási_terület</vt:lpstr>
      <vt:lpstr>F16P!Nyomtatási_terület</vt:lpstr>
      <vt:lpstr>'L16'!Nyomtatási_terület</vt:lpstr>
      <vt:lpstr>L16P!Nyomtatási_terület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2022-01-16T07:59:20Z</cp:lastPrinted>
  <dcterms:created xsi:type="dcterms:W3CDTF">2022-01-13T18:05:52Z</dcterms:created>
  <dcterms:modified xsi:type="dcterms:W3CDTF">2022-01-17T18:12:17Z</dcterms:modified>
</cp:coreProperties>
</file>